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blog video\drive google\"/>
    </mc:Choice>
  </mc:AlternateContent>
  <workbookProtection workbookAlgorithmName="SHA-512" workbookHashValue="WWzoj0g8E5UM+pFwc/+GxWucIB+G952QTe/DyNecEGKHUdM6ZOE7IUXJ1oNqlryKPT+AVjjkz33UC9GZue8POg==" workbookSaltValue="xBSp7zLM0per9cN2ifHynQ==" workbookSpinCount="100000" lockStructure="1"/>
  <bookViews>
    <workbookView xWindow="0" yWindow="0" windowWidth="19200" windowHeight="6600"/>
  </bookViews>
  <sheets>
    <sheet name="InputData" sheetId="1" r:id="rId1"/>
    <sheet name="Referensi" sheetId="2" state="hidden" r:id="rId2"/>
    <sheet name="Print" sheetId="3" r:id="rId3"/>
  </sheets>
  <definedNames>
    <definedName name="_xlnm.Print_Area" localSheetId="2">Print!$B$1:$O$29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3" l="1"/>
  <c r="E5" i="3"/>
  <c r="E4" i="3"/>
  <c r="BE12" i="1" l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C8" i="2"/>
  <c r="M12" i="3" l="1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N4" i="3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F9" i="3"/>
  <c r="B9" i="3"/>
  <c r="C13" i="2"/>
  <c r="C12" i="2"/>
  <c r="C11" i="2"/>
  <c r="C10" i="2"/>
  <c r="C9" i="2"/>
  <c r="C6" i="2"/>
  <c r="C5" i="2"/>
  <c r="BH10" i="1"/>
  <c r="BH11" i="1"/>
  <c r="BH12" i="1"/>
  <c r="BH13" i="1"/>
  <c r="BH14" i="1"/>
  <c r="BH15" i="1"/>
  <c r="BH16" i="1"/>
  <c r="BH17" i="1"/>
  <c r="BH18" i="1"/>
  <c r="BH19" i="1"/>
  <c r="BH20" i="1"/>
  <c r="BH21" i="1"/>
  <c r="BH22" i="1"/>
  <c r="BH23" i="1"/>
  <c r="BH24" i="1"/>
  <c r="BH25" i="1"/>
  <c r="BH26" i="1"/>
  <c r="BH27" i="1"/>
  <c r="BH28" i="1"/>
  <c r="BH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9" i="1"/>
  <c r="Q11" i="1" l="1"/>
  <c r="T11" i="1" s="1"/>
  <c r="H11" i="3" s="1"/>
  <c r="Q9" i="1"/>
  <c r="T9" i="1" s="1"/>
  <c r="H9" i="3" s="1"/>
  <c r="Q10" i="1"/>
  <c r="T10" i="1" s="1"/>
  <c r="H10" i="3" l="1"/>
  <c r="BE10" i="1"/>
  <c r="X10" i="1" s="1"/>
  <c r="Z10" i="1" s="1"/>
  <c r="M10" i="3" s="1"/>
  <c r="BE11" i="1"/>
  <c r="X11" i="1" s="1"/>
  <c r="J11" i="3" s="1"/>
  <c r="BE9" i="1"/>
  <c r="X9" i="1" s="1"/>
  <c r="Z9" i="1" s="1"/>
  <c r="M9" i="3" s="1"/>
  <c r="Z11" i="1" l="1"/>
  <c r="M11" i="3" s="1"/>
  <c r="M29" i="3" s="1"/>
  <c r="J9" i="3"/>
  <c r="J10" i="3"/>
</calcChain>
</file>

<file path=xl/sharedStrings.xml><?xml version="1.0" encoding="utf-8"?>
<sst xmlns="http://schemas.openxmlformats.org/spreadsheetml/2006/main" count="53" uniqueCount="41">
  <si>
    <t>No</t>
  </si>
  <si>
    <t>Nama Ruangan</t>
  </si>
  <si>
    <t>Lebar Ruangan (Meter)</t>
  </si>
  <si>
    <t>Tinggi Ruangan (Meter)</t>
  </si>
  <si>
    <t>Ruangan Berada di Lantai Paling Atas?</t>
  </si>
  <si>
    <t>BTU/hr Ruangan</t>
  </si>
  <si>
    <t>Kebutuhan PK AC</t>
  </si>
  <si>
    <t>Daya AC</t>
  </si>
  <si>
    <t>Perkiraan Pemakaian Listrik Per Bulan</t>
  </si>
  <si>
    <t>Dinding yang Paling Panjang Menghadap ke Arah ?</t>
  </si>
  <si>
    <t>Indeks lantai ruangan</t>
  </si>
  <si>
    <t>Indeks hadap dinding ruangan</t>
  </si>
  <si>
    <t>PK AC</t>
  </si>
  <si>
    <t>Watt</t>
  </si>
  <si>
    <t>1/2 PK</t>
  </si>
  <si>
    <t>3/4 PK</t>
  </si>
  <si>
    <t>1 PK</t>
  </si>
  <si>
    <t>2 PK</t>
  </si>
  <si>
    <t>2 1/2 PK</t>
  </si>
  <si>
    <t>3 PK</t>
  </si>
  <si>
    <t>5 PK</t>
  </si>
  <si>
    <t>6 PK</t>
  </si>
  <si>
    <t>Panjang Ruangan (Meter)</t>
  </si>
  <si>
    <t>Perkiraan Lama Pemakaian dalam Sehari (Jam)</t>
  </si>
  <si>
    <t>Perkiraan Biaya Listrik AC Per Bulan</t>
  </si>
  <si>
    <t>Tarif Listrik Per kWh :</t>
  </si>
  <si>
    <t>Nama Bangunan</t>
  </si>
  <si>
    <t>Lantai</t>
  </si>
  <si>
    <t>:</t>
  </si>
  <si>
    <t>Luas Ruangan</t>
  </si>
  <si>
    <t>Kebutuhan AC</t>
  </si>
  <si>
    <t>Perkiraan Total Biaya Listrik Per Bulan</t>
  </si>
  <si>
    <t>KALKULASI PERHITUNGAN KEBUTUHAN AIR CONDITIONER</t>
  </si>
  <si>
    <t>KALKULASI KEBUTUHAN AIR CONDITIONER BANGUNAN RUMAH/KANTOR</t>
  </si>
  <si>
    <t>Alamat</t>
  </si>
  <si>
    <t>1 1/2 PK</t>
  </si>
  <si>
    <t>Ya</t>
  </si>
  <si>
    <t>Selatan</t>
  </si>
  <si>
    <t>Rumah Pak Said</t>
  </si>
  <si>
    <t>Jl. In aja dulu, mudah-mudahan cocok</t>
  </si>
  <si>
    <t>Ruang tidur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</si>
</sst>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General\ &quot;Watt&quot;"/>
    <numFmt numFmtId="165" formatCode="0.0\ &quot;Meter&quot;"/>
    <numFmt numFmtId="166" formatCode="0\ &quot;BTU/hr&quot;"/>
    <numFmt numFmtId="167" formatCode="_([$Rp-421]* #,##0.00_);_([$Rp-421]* \(#,##0.00\);_([$Rp-421]* &quot;-&quot;??_);_(@_)"/>
    <numFmt numFmtId="168" formatCode="0\ &quot;kWh&quot;"/>
    <numFmt numFmtId="169" formatCode="[$Rp-421]#,##0.00"/>
    <numFmt numFmtId="170" formatCode="0.0\ &quot;kWh&quot;"/>
    <numFmt numFmtId="171" formatCode="General\ &quot;m2&quot;"/>
  </numFmts>
  <fonts count="10" x14ac:knownFonts="1">
    <font>
      <sz val="11"/>
      <color theme="1"/>
      <name val="Calibri"/>
      <family val="2"/>
      <scheme val="minor"/>
    </font>
    <font>
      <sz val="14"/>
      <color theme="1"/>
      <name val="Arial Unicode MS"/>
      <family val="2"/>
    </font>
    <font>
      <sz val="11"/>
      <color theme="1"/>
      <name val="Arial Unicode MS"/>
      <family val="2"/>
    </font>
    <font>
      <sz val="14"/>
      <color rgb="FF000000"/>
      <name val="Arial Black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Unicode MS"/>
      <family val="2"/>
    </font>
    <font>
      <sz val="10"/>
      <color theme="1"/>
      <name val="Calibri"/>
      <family val="2"/>
      <scheme val="minor"/>
    </font>
    <font>
      <sz val="11"/>
      <color theme="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 vertical="center"/>
      <protection hidden="1"/>
    </xf>
    <xf numFmtId="169" fontId="2" fillId="0" borderId="0" xfId="0" applyNumberFormat="1" applyFont="1" applyAlignment="1" applyProtection="1">
      <alignment horizont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/>
    </xf>
    <xf numFmtId="0" fontId="2" fillId="0" borderId="0" xfId="0" applyFont="1" applyAlignment="1" applyProtection="1">
      <alignment vertical="center" wrapText="1"/>
      <protection hidden="1"/>
    </xf>
    <xf numFmtId="0" fontId="2" fillId="0" borderId="0" xfId="0" applyFont="1" applyAlignment="1" applyProtection="1">
      <alignment horizontal="center" vertical="top"/>
      <protection hidden="1"/>
    </xf>
    <xf numFmtId="0" fontId="2" fillId="0" borderId="23" xfId="0" applyFont="1" applyBorder="1" applyAlignment="1" applyProtection="1">
      <alignment horizontal="center" vertical="center"/>
      <protection hidden="1"/>
    </xf>
    <xf numFmtId="0" fontId="2" fillId="0" borderId="22" xfId="0" applyFont="1" applyBorder="1" applyAlignment="1" applyProtection="1">
      <alignment horizontal="center" vertical="center"/>
      <protection hidden="1"/>
    </xf>
    <xf numFmtId="0" fontId="8" fillId="0" borderId="0" xfId="0" applyFont="1"/>
    <xf numFmtId="0" fontId="4" fillId="0" borderId="3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4" fillId="0" borderId="13" xfId="0" applyFont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19" xfId="0" applyBorder="1" applyAlignment="1" applyProtection="1">
      <alignment vertical="center"/>
      <protection hidden="1"/>
    </xf>
    <xf numFmtId="0" fontId="0" fillId="0" borderId="6" xfId="0" applyBorder="1" applyAlignment="1" applyProtection="1">
      <alignment vertical="center"/>
      <protection hidden="1"/>
    </xf>
    <xf numFmtId="0" fontId="0" fillId="0" borderId="7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locked="0"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20" xfId="0" applyFont="1" applyBorder="1" applyAlignment="1" applyProtection="1">
      <alignment horizontal="center" vertical="center" wrapText="1"/>
      <protection hidden="1"/>
    </xf>
    <xf numFmtId="0" fontId="0" fillId="0" borderId="21" xfId="0" applyBorder="1" applyAlignment="1" applyProtection="1">
      <alignment horizontal="center" vertical="center" wrapText="1"/>
      <protection locked="0" hidden="1"/>
    </xf>
    <xf numFmtId="0" fontId="0" fillId="0" borderId="0" xfId="0" applyBorder="1" applyAlignment="1" applyProtection="1">
      <alignment horizontal="center" vertical="center" wrapText="1"/>
      <protection locked="0"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locked="0" hidden="1"/>
    </xf>
    <xf numFmtId="0" fontId="0" fillId="0" borderId="1" xfId="0" applyBorder="1" applyAlignment="1" applyProtection="1">
      <alignment horizontal="center" vertical="center"/>
      <protection locked="0" hidden="1"/>
    </xf>
    <xf numFmtId="0" fontId="6" fillId="0" borderId="1" xfId="0" applyFont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165" fontId="0" fillId="0" borderId="5" xfId="0" applyNumberFormat="1" applyBorder="1" applyAlignment="1" applyProtection="1">
      <alignment horizontal="center"/>
      <protection locked="0" hidden="1"/>
    </xf>
    <xf numFmtId="165" fontId="6" fillId="0" borderId="1" xfId="0" applyNumberFormat="1" applyFont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locked="0" hidden="1"/>
    </xf>
    <xf numFmtId="166" fontId="6" fillId="3" borderId="5" xfId="0" applyNumberFormat="1" applyFont="1" applyFill="1" applyBorder="1" applyAlignment="1" applyProtection="1">
      <alignment horizontal="center"/>
      <protection hidden="1"/>
    </xf>
    <xf numFmtId="166" fontId="6" fillId="0" borderId="1" xfId="0" applyNumberFormat="1" applyFont="1" applyBorder="1" applyAlignment="1" applyProtection="1">
      <alignment horizontal="center"/>
      <protection hidden="1"/>
    </xf>
    <xf numFmtId="0" fontId="6" fillId="3" borderId="1" xfId="0" applyFont="1" applyFill="1" applyBorder="1" applyAlignment="1" applyProtection="1">
      <alignment horizontal="center"/>
      <protection hidden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64" fontId="0" fillId="2" borderId="0" xfId="0" applyNumberFormat="1" applyFill="1" applyAlignment="1">
      <alignment horizontal="center"/>
    </xf>
    <xf numFmtId="168" fontId="0" fillId="0" borderId="5" xfId="0" applyNumberFormat="1" applyBorder="1" applyAlignment="1" applyProtection="1">
      <alignment horizontal="center"/>
      <protection hidden="1"/>
    </xf>
    <xf numFmtId="168" fontId="6" fillId="0" borderId="1" xfId="0" applyNumberFormat="1" applyFont="1" applyBorder="1" applyAlignment="1" applyProtection="1">
      <alignment horizontal="center"/>
      <protection hidden="1"/>
    </xf>
    <xf numFmtId="167" fontId="6" fillId="0" borderId="2" xfId="0" applyNumberFormat="1" applyFont="1" applyBorder="1" applyAlignment="1" applyProtection="1">
      <alignment horizontal="center"/>
      <protection hidden="1"/>
    </xf>
    <xf numFmtId="167" fontId="6" fillId="0" borderId="3" xfId="0" applyNumberFormat="1" applyFont="1" applyBorder="1" applyAlignment="1" applyProtection="1">
      <alignment horizontal="center"/>
      <protection hidden="1"/>
    </xf>
    <xf numFmtId="169" fontId="0" fillId="0" borderId="7" xfId="0" applyNumberFormat="1" applyBorder="1" applyAlignment="1" applyProtection="1">
      <alignment horizontal="center" vertical="center"/>
      <protection locked="0" hidden="1"/>
    </xf>
    <xf numFmtId="169" fontId="0" fillId="0" borderId="8" xfId="0" applyNumberFormat="1" applyBorder="1" applyAlignment="1" applyProtection="1">
      <alignment horizontal="center" vertical="center"/>
      <protection locked="0" hidden="1"/>
    </xf>
    <xf numFmtId="167" fontId="0" fillId="0" borderId="12" xfId="0" applyNumberFormat="1" applyBorder="1" applyAlignment="1" applyProtection="1">
      <alignment horizontal="center"/>
      <protection hidden="1"/>
    </xf>
    <xf numFmtId="167" fontId="0" fillId="0" borderId="13" xfId="0" applyNumberFormat="1" applyBorder="1" applyAlignment="1" applyProtection="1">
      <alignment horizontal="center"/>
      <protection hidden="1"/>
    </xf>
    <xf numFmtId="169" fontId="2" fillId="0" borderId="0" xfId="0" applyNumberFormat="1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7" fillId="0" borderId="0" xfId="0" applyFont="1" applyAlignment="1" applyProtection="1">
      <alignment horizontal="left"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26" xfId="0" applyFont="1" applyBorder="1" applyAlignment="1" applyProtection="1">
      <alignment horizontal="center" vertical="center"/>
      <protection hidden="1"/>
    </xf>
    <xf numFmtId="0" fontId="2" fillId="0" borderId="27" xfId="0" applyFont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horizontal="center" vertical="center"/>
      <protection hidden="1"/>
    </xf>
    <xf numFmtId="0" fontId="2" fillId="0" borderId="25" xfId="0" applyFont="1" applyBorder="1" applyAlignment="1" applyProtection="1">
      <alignment horizontal="center" vertical="center"/>
      <protection hidden="1"/>
    </xf>
    <xf numFmtId="171" fontId="2" fillId="0" borderId="26" xfId="0" applyNumberFormat="1" applyFont="1" applyBorder="1" applyAlignment="1" applyProtection="1">
      <alignment horizontal="center" vertical="center"/>
      <protection hidden="1"/>
    </xf>
    <xf numFmtId="171" fontId="2" fillId="0" borderId="27" xfId="0" applyNumberFormat="1" applyFont="1" applyBorder="1" applyAlignment="1" applyProtection="1">
      <alignment horizontal="center" vertical="center"/>
      <protection hidden="1"/>
    </xf>
    <xf numFmtId="171" fontId="2" fillId="0" borderId="24" xfId="0" applyNumberFormat="1" applyFont="1" applyBorder="1" applyAlignment="1" applyProtection="1">
      <alignment horizontal="center" vertical="center"/>
      <protection hidden="1"/>
    </xf>
    <xf numFmtId="171" fontId="2" fillId="0" borderId="25" xfId="0" applyNumberFormat="1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center" vertical="top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17" xfId="0" applyFont="1" applyBorder="1" applyAlignment="1" applyProtection="1">
      <alignment horizontal="center" vertical="center" wrapText="1"/>
      <protection hidden="1"/>
    </xf>
    <xf numFmtId="0" fontId="2" fillId="0" borderId="18" xfId="0" applyFont="1" applyBorder="1" applyAlignment="1" applyProtection="1">
      <alignment horizontal="center" vertical="center" wrapText="1"/>
      <protection hidden="1"/>
    </xf>
    <xf numFmtId="170" fontId="2" fillId="0" borderId="26" xfId="0" applyNumberFormat="1" applyFont="1" applyBorder="1" applyAlignment="1" applyProtection="1">
      <alignment horizontal="center" vertical="center"/>
      <protection hidden="1"/>
    </xf>
    <xf numFmtId="170" fontId="2" fillId="0" borderId="27" xfId="0" applyNumberFormat="1" applyFont="1" applyBorder="1" applyAlignment="1" applyProtection="1">
      <alignment horizontal="center" vertical="center"/>
      <protection hidden="1"/>
    </xf>
    <xf numFmtId="170" fontId="2" fillId="0" borderId="24" xfId="0" applyNumberFormat="1" applyFont="1" applyBorder="1" applyAlignment="1" applyProtection="1">
      <alignment horizontal="center" vertical="center"/>
      <protection hidden="1"/>
    </xf>
    <xf numFmtId="170" fontId="2" fillId="0" borderId="25" xfId="0" applyNumberFormat="1" applyFont="1" applyBorder="1" applyAlignment="1" applyProtection="1">
      <alignment horizontal="center" vertical="center"/>
      <protection hidden="1"/>
    </xf>
    <xf numFmtId="169" fontId="2" fillId="0" borderId="26" xfId="0" applyNumberFormat="1" applyFont="1" applyBorder="1" applyAlignment="1" applyProtection="1">
      <alignment horizontal="center" vertical="center"/>
      <protection hidden="1"/>
    </xf>
    <xf numFmtId="169" fontId="2" fillId="0" borderId="27" xfId="0" applyNumberFormat="1" applyFont="1" applyBorder="1" applyAlignment="1" applyProtection="1">
      <alignment horizontal="center" vertical="center"/>
      <protection hidden="1"/>
    </xf>
    <xf numFmtId="169" fontId="2" fillId="0" borderId="24" xfId="0" applyNumberFormat="1" applyFont="1" applyBorder="1" applyAlignment="1" applyProtection="1">
      <alignment horizontal="center" vertical="center"/>
      <protection hidden="1"/>
    </xf>
    <xf numFmtId="169" fontId="2" fillId="0" borderId="25" xfId="0" applyNumberFormat="1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9" fillId="0" borderId="26" xfId="0" applyFont="1" applyBorder="1" applyAlignment="1" applyProtection="1">
      <alignment horizontal="center" vertical="center"/>
      <protection hidden="1"/>
    </xf>
    <xf numFmtId="0" fontId="9" fillId="0" borderId="27" xfId="0" applyFont="1" applyBorder="1" applyAlignment="1" applyProtection="1">
      <alignment horizontal="center" vertical="center"/>
      <protection hidden="1"/>
    </xf>
    <xf numFmtId="171" fontId="2" fillId="0" borderId="4" xfId="0" applyNumberFormat="1" applyFont="1" applyBorder="1" applyAlignment="1" applyProtection="1">
      <alignment horizontal="center" vertical="center"/>
      <protection hidden="1"/>
    </xf>
    <xf numFmtId="171" fontId="2" fillId="0" borderId="13" xfId="0" applyNumberFormat="1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/>
      <protection hidden="1"/>
    </xf>
    <xf numFmtId="0" fontId="2" fillId="0" borderId="16" xfId="0" applyFont="1" applyBorder="1" applyAlignment="1" applyProtection="1">
      <alignment horizontal="center" vertical="center"/>
      <protection hidden="1"/>
    </xf>
    <xf numFmtId="170" fontId="2" fillId="0" borderId="4" xfId="0" applyNumberFormat="1" applyFont="1" applyBorder="1" applyAlignment="1" applyProtection="1">
      <alignment horizontal="center" vertical="center"/>
      <protection hidden="1"/>
    </xf>
    <xf numFmtId="170" fontId="2" fillId="0" borderId="13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169" fontId="2" fillId="0" borderId="0" xfId="0" applyNumberFormat="1" applyFont="1" applyBorder="1" applyAlignment="1" applyProtection="1">
      <alignment horizontal="center" vertical="center"/>
      <protection hidden="1"/>
    </xf>
    <xf numFmtId="169" fontId="2" fillId="0" borderId="11" xfId="0" applyNumberFormat="1" applyFont="1" applyBorder="1" applyAlignment="1" applyProtection="1">
      <alignment horizontal="center" vertical="center"/>
      <protection hidden="1"/>
    </xf>
    <xf numFmtId="169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right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3</xdr:row>
          <xdr:rowOff>381000</xdr:rowOff>
        </xdr:from>
        <xdr:to>
          <xdr:col>14</xdr:col>
          <xdr:colOff>581025</xdr:colOff>
          <xdr:row>5</xdr:row>
          <xdr:rowOff>238125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Arial Black"/>
                </a:rPr>
                <a:t>CETAK</a:t>
              </a:r>
            </a:p>
          </xdr:txBody>
        </xdr:sp>
        <xdr:clientData fPrintsWithSheet="0"/>
      </xdr:twoCellAnchor>
    </mc:Choice>
    <mc:Fallback/>
  </mc:AlternateContent>
  <xdr:oneCellAnchor>
    <xdr:from>
      <xdr:col>2</xdr:col>
      <xdr:colOff>123456</xdr:colOff>
      <xdr:row>14</xdr:row>
      <xdr:rowOff>175619</xdr:rowOff>
    </xdr:from>
    <xdr:ext cx="13877325" cy="1782924"/>
    <xdr:sp macro="" textlink="">
      <xdr:nvSpPr>
        <xdr:cNvPr id="2" name="Rectangle 1"/>
        <xdr:cNvSpPr/>
      </xdr:nvSpPr>
      <xdr:spPr>
        <a:xfrm rot="20946530">
          <a:off x="1348099" y="3944798"/>
          <a:ext cx="13877325" cy="178292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Di</a:t>
          </a:r>
          <a:r>
            <a:rPr lang="en-US" sz="54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sini Tempat Input Data</a:t>
          </a:r>
        </a:p>
        <a:p>
          <a:pPr algn="ctr"/>
          <a:r>
            <a:rPr lang="en-US" sz="54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Silahkan Tekan Cetak untuk Melihat Hasil Cetak</a:t>
          </a:r>
          <a:endParaRPr lang="en-U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</a:endParaRPr>
        </a:p>
      </xdr:txBody>
    </xdr:sp>
    <xdr:clientData/>
  </xdr:oneCellAnchor>
  <xdr:twoCellAnchor>
    <xdr:from>
      <xdr:col>15</xdr:col>
      <xdr:colOff>707572</xdr:colOff>
      <xdr:row>7</xdr:row>
      <xdr:rowOff>176893</xdr:rowOff>
    </xdr:from>
    <xdr:to>
      <xdr:col>21</xdr:col>
      <xdr:colOff>149678</xdr:colOff>
      <xdr:row>9</xdr:row>
      <xdr:rowOff>190500</xdr:rowOff>
    </xdr:to>
    <xdr:sp macro="" textlink="">
      <xdr:nvSpPr>
        <xdr:cNvPr id="3" name="Oval 2"/>
        <xdr:cNvSpPr/>
      </xdr:nvSpPr>
      <xdr:spPr>
        <a:xfrm>
          <a:off x="9361715" y="2068286"/>
          <a:ext cx="3143249" cy="66675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</xdr:col>
      <xdr:colOff>632733</xdr:colOff>
      <xdr:row>4</xdr:row>
      <xdr:rowOff>81643</xdr:rowOff>
    </xdr:from>
    <xdr:to>
      <xdr:col>19</xdr:col>
      <xdr:colOff>285750</xdr:colOff>
      <xdr:row>7</xdr:row>
      <xdr:rowOff>176893</xdr:rowOff>
    </xdr:to>
    <xdr:cxnSp macro="">
      <xdr:nvCxnSpPr>
        <xdr:cNvPr id="5" name="Straight Arrow Connector 4"/>
        <xdr:cNvCxnSpPr>
          <a:stCxn id="3" idx="0"/>
        </xdr:cNvCxnSpPr>
      </xdr:nvCxnSpPr>
      <xdr:spPr>
        <a:xfrm flipV="1">
          <a:off x="10933340" y="1061357"/>
          <a:ext cx="483053" cy="1006929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274033</xdr:colOff>
      <xdr:row>3</xdr:row>
      <xdr:rowOff>95882</xdr:rowOff>
    </xdr:from>
    <xdr:ext cx="4894802" cy="405432"/>
    <xdr:sp macro="" textlink="">
      <xdr:nvSpPr>
        <xdr:cNvPr id="6" name="Rectangle 5"/>
        <xdr:cNvSpPr/>
      </xdr:nvSpPr>
      <xdr:spPr>
        <a:xfrm>
          <a:off x="8928176" y="667382"/>
          <a:ext cx="4894802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Bagian ini akan muncul pada</a:t>
          </a:r>
          <a:r>
            <a:rPr lang="en-US" sz="2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licenced version</a:t>
          </a:r>
          <a:endParaRPr lang="en-US" sz="2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113487</xdr:colOff>
      <xdr:row>0</xdr:row>
      <xdr:rowOff>0</xdr:rowOff>
    </xdr:from>
    <xdr:ext cx="1344663" cy="7477246"/>
    <xdr:sp macro="" textlink="">
      <xdr:nvSpPr>
        <xdr:cNvPr id="2" name="Rectangle 1"/>
        <xdr:cNvSpPr/>
      </xdr:nvSpPr>
      <xdr:spPr>
        <a:xfrm rot="18364027">
          <a:off x="-238179" y="3066291"/>
          <a:ext cx="7477246" cy="134466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8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Contoh Hasil</a:t>
          </a:r>
          <a:r>
            <a:rPr lang="en-US" sz="80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Cetak</a:t>
          </a:r>
          <a:endParaRPr lang="en-US" sz="80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I101"/>
  <sheetViews>
    <sheetView tabSelected="1" topLeftCell="B1" zoomScale="70" zoomScaleNormal="70" workbookViewId="0">
      <pane ySplit="8" topLeftCell="A9" activePane="bottomLeft" state="frozen"/>
      <selection pane="bottomLeft" activeCell="I10" sqref="I10:J10"/>
    </sheetView>
  </sheetViews>
  <sheetFormatPr defaultRowHeight="15" x14ac:dyDescent="0.25"/>
  <cols>
    <col min="4" max="4" width="1.28515625" customWidth="1"/>
    <col min="16" max="16" width="12.85546875" customWidth="1"/>
    <col min="17" max="17" width="11.85546875" customWidth="1"/>
    <col min="18" max="18" width="11.140625" customWidth="1"/>
    <col min="19" max="19" width="1.140625" customWidth="1"/>
    <col min="22" max="23" width="10.140625" customWidth="1"/>
    <col min="57" max="57" width="17.5703125" hidden="1" customWidth="1"/>
    <col min="58" max="58" width="14.5703125" hidden="1" customWidth="1"/>
    <col min="59" max="59" width="9.140625" hidden="1" customWidth="1"/>
    <col min="60" max="60" width="11.7109375" hidden="1" customWidth="1"/>
  </cols>
  <sheetData>
    <row r="1" spans="1:61" x14ac:dyDescent="0.25">
      <c r="A1" s="9"/>
      <c r="B1" s="29" t="s">
        <v>33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</row>
    <row r="2" spans="1:61" x14ac:dyDescent="0.25">
      <c r="A2" s="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</row>
    <row r="3" spans="1:61" x14ac:dyDescent="0.25">
      <c r="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</row>
    <row r="4" spans="1:61" ht="32.25" customHeight="1" x14ac:dyDescent="0.25">
      <c r="A4" s="9"/>
      <c r="B4" s="30" t="s">
        <v>26</v>
      </c>
      <c r="C4" s="31"/>
      <c r="D4" s="17" t="s">
        <v>28</v>
      </c>
      <c r="E4" s="39" t="s">
        <v>38</v>
      </c>
      <c r="F4" s="40"/>
      <c r="G4" s="40"/>
      <c r="H4" s="26"/>
      <c r="I4" s="26"/>
      <c r="J4" s="26"/>
      <c r="K4" s="26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</row>
    <row r="5" spans="1:61" ht="32.25" customHeight="1" thickBot="1" x14ac:dyDescent="0.3">
      <c r="A5" s="9"/>
      <c r="B5" s="30" t="s">
        <v>34</v>
      </c>
      <c r="C5" s="31"/>
      <c r="D5" s="19"/>
      <c r="E5" s="32" t="s">
        <v>39</v>
      </c>
      <c r="F5" s="33"/>
      <c r="G5" s="33"/>
      <c r="H5" s="33"/>
      <c r="I5" s="33"/>
      <c r="J5" s="33"/>
      <c r="K5" s="33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</row>
    <row r="6" spans="1:61" s="2" customFormat="1" ht="24.95" customHeight="1" thickBot="1" x14ac:dyDescent="0.3">
      <c r="A6" s="10"/>
      <c r="B6" s="37" t="s">
        <v>27</v>
      </c>
      <c r="C6" s="38"/>
      <c r="D6" s="19" t="s">
        <v>28</v>
      </c>
      <c r="E6" s="39">
        <v>5</v>
      </c>
      <c r="F6" s="40"/>
      <c r="G6" s="40"/>
      <c r="H6" s="26"/>
      <c r="I6" s="26"/>
      <c r="J6" s="26"/>
      <c r="K6" s="26"/>
      <c r="L6" s="18"/>
      <c r="M6" s="18"/>
      <c r="N6" s="18"/>
      <c r="O6" s="18"/>
      <c r="P6" s="18"/>
      <c r="Q6" s="20"/>
      <c r="R6" s="20"/>
      <c r="S6" s="20"/>
      <c r="T6" s="20"/>
      <c r="U6" s="21"/>
      <c r="V6" s="22" t="s">
        <v>25</v>
      </c>
      <c r="W6" s="23"/>
      <c r="X6" s="56">
        <v>1352</v>
      </c>
      <c r="Y6" s="57"/>
      <c r="Z6" s="18"/>
      <c r="AA6" s="18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</row>
    <row r="7" spans="1:61" ht="15" customHeight="1" x14ac:dyDescent="0.25">
      <c r="A7" s="10"/>
      <c r="B7" s="34" t="s">
        <v>0</v>
      </c>
      <c r="C7" s="34" t="s">
        <v>1</v>
      </c>
      <c r="D7" s="34"/>
      <c r="E7" s="42"/>
      <c r="F7" s="42"/>
      <c r="G7" s="27" t="s">
        <v>22</v>
      </c>
      <c r="H7" s="27"/>
      <c r="I7" s="27" t="s">
        <v>2</v>
      </c>
      <c r="J7" s="27"/>
      <c r="K7" s="27" t="s">
        <v>3</v>
      </c>
      <c r="L7" s="27"/>
      <c r="M7" s="27" t="s">
        <v>4</v>
      </c>
      <c r="N7" s="27"/>
      <c r="O7" s="27" t="s">
        <v>9</v>
      </c>
      <c r="P7" s="27"/>
      <c r="Q7" s="34" t="s">
        <v>5</v>
      </c>
      <c r="R7" s="34"/>
      <c r="S7" s="34"/>
      <c r="T7" s="34" t="s">
        <v>6</v>
      </c>
      <c r="U7" s="34"/>
      <c r="V7" s="36" t="s">
        <v>23</v>
      </c>
      <c r="W7" s="36"/>
      <c r="X7" s="36" t="s">
        <v>8</v>
      </c>
      <c r="Y7" s="36"/>
      <c r="Z7" s="27" t="s">
        <v>24</v>
      </c>
      <c r="AA7" s="27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49" t="s">
        <v>7</v>
      </c>
      <c r="BF7" s="49"/>
      <c r="BG7" s="50" t="s">
        <v>10</v>
      </c>
      <c r="BH7" s="50" t="s">
        <v>11</v>
      </c>
      <c r="BI7" s="9"/>
    </row>
    <row r="8" spans="1:61" ht="32.25" customHeight="1" thickBot="1" x14ac:dyDescent="0.3">
      <c r="A8" s="10"/>
      <c r="B8" s="35"/>
      <c r="C8" s="35"/>
      <c r="D8" s="35"/>
      <c r="E8" s="35"/>
      <c r="F8" s="35"/>
      <c r="G8" s="28"/>
      <c r="H8" s="28"/>
      <c r="I8" s="28"/>
      <c r="J8" s="28"/>
      <c r="K8" s="28"/>
      <c r="L8" s="28"/>
      <c r="M8" s="28"/>
      <c r="N8" s="28"/>
      <c r="O8" s="28"/>
      <c r="P8" s="28"/>
      <c r="Q8" s="35"/>
      <c r="R8" s="35"/>
      <c r="S8" s="35"/>
      <c r="T8" s="35"/>
      <c r="U8" s="35"/>
      <c r="V8" s="28"/>
      <c r="W8" s="28"/>
      <c r="X8" s="28"/>
      <c r="Y8" s="28"/>
      <c r="Z8" s="28"/>
      <c r="AA8" s="28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49"/>
      <c r="BF8" s="49"/>
      <c r="BG8" s="50"/>
      <c r="BH8" s="50"/>
      <c r="BI8" s="9"/>
    </row>
    <row r="9" spans="1:61" ht="20.100000000000001" customHeight="1" x14ac:dyDescent="0.25">
      <c r="A9" s="9"/>
      <c r="B9" s="24">
        <v>1</v>
      </c>
      <c r="C9" s="45" t="s">
        <v>40</v>
      </c>
      <c r="D9" s="45"/>
      <c r="E9" s="45"/>
      <c r="F9" s="45"/>
      <c r="G9" s="43">
        <v>6</v>
      </c>
      <c r="H9" s="43"/>
      <c r="I9" s="43">
        <v>5</v>
      </c>
      <c r="J9" s="43"/>
      <c r="K9" s="43">
        <v>3</v>
      </c>
      <c r="L9" s="43"/>
      <c r="M9" s="45" t="s">
        <v>36</v>
      </c>
      <c r="N9" s="45"/>
      <c r="O9" s="45" t="s">
        <v>37</v>
      </c>
      <c r="P9" s="45"/>
      <c r="Q9" s="46">
        <f>IF(ISBLANK(C9)," ",IFERROR(((G9*3.33)*(I9*3.33)*(K9*3.33)*BG9*BH9)/60,0))</f>
        <v>17946.053981999998</v>
      </c>
      <c r="R9" s="46"/>
      <c r="S9" s="46"/>
      <c r="T9" s="48" t="str">
        <f>IF(ISBLANK(C9)," ",IF(Q9&lt;=5000,"1/2 PK",IF(Q9&lt;=7000,"3/4 PK",IF(Q9&lt;=9000,"1 PK",IF(Q9&lt;=12000,"1 1/2 PK",IF(Q9&lt;=18000,"2 PK",IF(Q9&lt;=24000,"2 1/2 PK",IF(Q9&lt;=27000,"3 PK",IF(Q9&lt;=45000,"5 PK",IF(Q9&lt;=60000,"6 PK"))))))))))</f>
        <v>2 PK</v>
      </c>
      <c r="U9" s="48"/>
      <c r="V9" s="45">
        <v>12</v>
      </c>
      <c r="W9" s="45"/>
      <c r="X9" s="52">
        <f>IF(ISBLANK(C9)," ",(BE9/1000)*V9*30)</f>
        <v>540</v>
      </c>
      <c r="Y9" s="52"/>
      <c r="Z9" s="58">
        <f>IF(ISBLANK(C9)," ",X9*$X$6)</f>
        <v>730080</v>
      </c>
      <c r="AA9" s="5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51">
        <f>VLOOKUP(T9,Referensi!$B$5:$C$13,2,FALSE)</f>
        <v>1500</v>
      </c>
      <c r="BF9" s="51"/>
      <c r="BG9" s="11">
        <f t="shared" ref="BG9:BG28" si="0">IF(ISBLANK(M9)," ",IF(M9="Ya",18,10))</f>
        <v>18</v>
      </c>
      <c r="BH9" s="11">
        <f t="shared" ref="BH9:BH28" si="1">IF(ISBLANK(O9)," ",IF(O9="Selatan",18,IF(O9="Utara",16,IF(O9="Timur",17,IF(O9="Barat",20)))))</f>
        <v>18</v>
      </c>
      <c r="BI9" s="9"/>
    </row>
    <row r="10" spans="1:61" ht="20.100000000000001" customHeight="1" x14ac:dyDescent="0.25">
      <c r="A10" s="9"/>
      <c r="B10" s="25">
        <v>2</v>
      </c>
      <c r="C10" s="41"/>
      <c r="D10" s="41"/>
      <c r="E10" s="41"/>
      <c r="F10" s="41"/>
      <c r="G10" s="44"/>
      <c r="H10" s="44"/>
      <c r="I10" s="44"/>
      <c r="J10" s="44"/>
      <c r="K10" s="44"/>
      <c r="L10" s="44"/>
      <c r="M10" s="41"/>
      <c r="N10" s="41"/>
      <c r="O10" s="41"/>
      <c r="P10" s="41"/>
      <c r="Q10" s="47" t="str">
        <f>IF(ISBLANK(C10)," ",IFERROR(((G10*3.33)*(I10*3.33)*(K10*3.33)*BG10*BH10)/60,0))</f>
        <v xml:space="preserve"> </v>
      </c>
      <c r="R10" s="47"/>
      <c r="S10" s="47"/>
      <c r="T10" s="41" t="str">
        <f>IF(ISBLANK(C10)," ",IF(Q10&lt;=5000,"1/2 PK",IF(Q10&lt;=7000,"3/4 PK",IF(Q10&lt;=9000,"1 PK",IF(Q10&lt;=12000,"1 1/2 PK",IF(Q10&lt;=18000,"2 PK",IF(Q10&lt;=24000,"2 1/2 PK",IF(Q10&lt;=27000,"3 PK",IF(Q10&lt;=45000,"5 PK",IF(Q10&lt;=60000,"6 PK"))))))))))</f>
        <v xml:space="preserve"> </v>
      </c>
      <c r="U10" s="41"/>
      <c r="V10" s="41"/>
      <c r="W10" s="41"/>
      <c r="X10" s="53" t="str">
        <f>IF(ISBLANK(C10)," ",(BE10/1000)*V10*30)</f>
        <v xml:space="preserve"> </v>
      </c>
      <c r="Y10" s="53"/>
      <c r="Z10" s="54" t="str">
        <f t="shared" ref="Z10:Z28" si="2">IF(ISBLANK(C10)," ",X10*$X$6)</f>
        <v xml:space="preserve"> </v>
      </c>
      <c r="AA10" s="55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51" t="e">
        <f>VLOOKUP(T10,Referensi!$B$5:$C$13,2,FALSE)</f>
        <v>#N/A</v>
      </c>
      <c r="BF10" s="51"/>
      <c r="BG10" s="11" t="str">
        <f t="shared" si="0"/>
        <v xml:space="preserve"> </v>
      </c>
      <c r="BH10" s="11" t="str">
        <f t="shared" si="1"/>
        <v xml:space="preserve"> </v>
      </c>
      <c r="BI10" s="9"/>
    </row>
    <row r="11" spans="1:61" ht="20.100000000000001" customHeight="1" x14ac:dyDescent="0.25">
      <c r="A11" s="9"/>
      <c r="B11" s="25">
        <v>3</v>
      </c>
      <c r="C11" s="41"/>
      <c r="D11" s="41"/>
      <c r="E11" s="41"/>
      <c r="F11" s="41"/>
      <c r="G11" s="44"/>
      <c r="H11" s="44"/>
      <c r="I11" s="44"/>
      <c r="J11" s="44"/>
      <c r="K11" s="44"/>
      <c r="L11" s="44"/>
      <c r="M11" s="41"/>
      <c r="N11" s="41"/>
      <c r="O11" s="41"/>
      <c r="P11" s="41"/>
      <c r="Q11" s="47" t="str">
        <f t="shared" ref="Q11:Q28" si="3">IF(ISBLANK(C11)," ",IFERROR(((G11*3.33)*(I11*3.33)*(K11*3.33)*BG11*BH11)/60,0))</f>
        <v xml:space="preserve"> </v>
      </c>
      <c r="R11" s="47"/>
      <c r="S11" s="47"/>
      <c r="T11" s="41" t="str">
        <f t="shared" ref="T11:T28" si="4">IF(ISBLANK(C11)," ",IF(Q11&lt;=5000,"1/2 PK",IF(Q11&lt;=7000,"3/4 PK",IF(Q11&lt;=9000,"1 PK",IF(Q11&lt;=12000,"1 1/2 PK",IF(Q11&lt;=18000,"2 PK",IF(Q11&lt;=24000,"2 1/2 PK",IF(Q11&lt;=27000,"3 PK",IF(Q11&lt;=45000,"5 PK",IF(Q11&lt;=60000,"6 PK"))))))))))</f>
        <v xml:space="preserve"> </v>
      </c>
      <c r="U11" s="41"/>
      <c r="V11" s="41"/>
      <c r="W11" s="41"/>
      <c r="X11" s="53" t="str">
        <f t="shared" ref="X11:X28" si="5">IF(ISBLANK(C11)," ",(BE11/1000)*V11*30)</f>
        <v xml:space="preserve"> </v>
      </c>
      <c r="Y11" s="53"/>
      <c r="Z11" s="54" t="str">
        <f t="shared" si="2"/>
        <v xml:space="preserve"> </v>
      </c>
      <c r="AA11" s="55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51" t="e">
        <f>VLOOKUP(T11,Referensi!$B$5:$C$13,2,FALSE)</f>
        <v>#N/A</v>
      </c>
      <c r="BF11" s="51"/>
      <c r="BG11" s="11" t="str">
        <f t="shared" si="0"/>
        <v xml:space="preserve"> </v>
      </c>
      <c r="BH11" s="11" t="str">
        <f t="shared" si="1"/>
        <v xml:space="preserve"> </v>
      </c>
      <c r="BI11" s="9"/>
    </row>
    <row r="12" spans="1:61" ht="20.100000000000001" customHeight="1" x14ac:dyDescent="0.25">
      <c r="A12" s="9"/>
      <c r="B12" s="25">
        <v>4</v>
      </c>
      <c r="C12" s="41"/>
      <c r="D12" s="41"/>
      <c r="E12" s="41"/>
      <c r="F12" s="41"/>
      <c r="G12" s="44"/>
      <c r="H12" s="44"/>
      <c r="I12" s="44"/>
      <c r="J12" s="44"/>
      <c r="K12" s="44"/>
      <c r="L12" s="44"/>
      <c r="M12" s="41"/>
      <c r="N12" s="41"/>
      <c r="O12" s="41"/>
      <c r="P12" s="41"/>
      <c r="Q12" s="47" t="str">
        <f t="shared" si="3"/>
        <v xml:space="preserve"> </v>
      </c>
      <c r="R12" s="47"/>
      <c r="S12" s="47"/>
      <c r="T12" s="41" t="str">
        <f t="shared" si="4"/>
        <v xml:space="preserve"> </v>
      </c>
      <c r="U12" s="41"/>
      <c r="V12" s="41"/>
      <c r="W12" s="41"/>
      <c r="X12" s="53" t="str">
        <f t="shared" si="5"/>
        <v xml:space="preserve"> </v>
      </c>
      <c r="Y12" s="53"/>
      <c r="Z12" s="54" t="str">
        <f t="shared" si="2"/>
        <v xml:space="preserve"> </v>
      </c>
      <c r="AA12" s="55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51" t="e">
        <f>VLOOKUP(T12,Referensi!$B$5:$C$13,2,FALSE)</f>
        <v>#N/A</v>
      </c>
      <c r="BF12" s="51"/>
      <c r="BG12" s="11" t="str">
        <f t="shared" si="0"/>
        <v xml:space="preserve"> </v>
      </c>
      <c r="BH12" s="11" t="str">
        <f t="shared" si="1"/>
        <v xml:space="preserve"> </v>
      </c>
      <c r="BI12" s="9"/>
    </row>
    <row r="13" spans="1:61" ht="20.100000000000001" customHeight="1" x14ac:dyDescent="0.25">
      <c r="A13" s="9"/>
      <c r="B13" s="25">
        <v>5</v>
      </c>
      <c r="C13" s="41"/>
      <c r="D13" s="41"/>
      <c r="E13" s="41"/>
      <c r="F13" s="41"/>
      <c r="G13" s="44"/>
      <c r="H13" s="44"/>
      <c r="I13" s="44"/>
      <c r="J13" s="44"/>
      <c r="K13" s="44"/>
      <c r="L13" s="44"/>
      <c r="M13" s="41"/>
      <c r="N13" s="41"/>
      <c r="O13" s="41"/>
      <c r="P13" s="41"/>
      <c r="Q13" s="47" t="str">
        <f t="shared" si="3"/>
        <v xml:space="preserve"> </v>
      </c>
      <c r="R13" s="47"/>
      <c r="S13" s="47"/>
      <c r="T13" s="41" t="str">
        <f t="shared" si="4"/>
        <v xml:space="preserve"> </v>
      </c>
      <c r="U13" s="41"/>
      <c r="V13" s="41"/>
      <c r="W13" s="41"/>
      <c r="X13" s="53" t="str">
        <f t="shared" si="5"/>
        <v xml:space="preserve"> </v>
      </c>
      <c r="Y13" s="53"/>
      <c r="Z13" s="54" t="str">
        <f t="shared" si="2"/>
        <v xml:space="preserve"> </v>
      </c>
      <c r="AA13" s="55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51" t="e">
        <f>VLOOKUP(T13,Referensi!$B$5:$C$13,2,FALSE)</f>
        <v>#N/A</v>
      </c>
      <c r="BF13" s="51"/>
      <c r="BG13" s="11" t="str">
        <f t="shared" si="0"/>
        <v xml:space="preserve"> </v>
      </c>
      <c r="BH13" s="11" t="str">
        <f t="shared" si="1"/>
        <v xml:space="preserve"> </v>
      </c>
      <c r="BI13" s="9"/>
    </row>
    <row r="14" spans="1:61" ht="20.100000000000001" customHeight="1" x14ac:dyDescent="0.25">
      <c r="A14" s="9"/>
      <c r="B14" s="25">
        <v>6</v>
      </c>
      <c r="C14" s="41"/>
      <c r="D14" s="41"/>
      <c r="E14" s="41"/>
      <c r="F14" s="41"/>
      <c r="G14" s="44"/>
      <c r="H14" s="44"/>
      <c r="I14" s="44"/>
      <c r="J14" s="44"/>
      <c r="K14" s="44"/>
      <c r="L14" s="44"/>
      <c r="M14" s="41"/>
      <c r="N14" s="41"/>
      <c r="O14" s="41"/>
      <c r="P14" s="41"/>
      <c r="Q14" s="47" t="str">
        <f t="shared" si="3"/>
        <v xml:space="preserve"> </v>
      </c>
      <c r="R14" s="47"/>
      <c r="S14" s="47"/>
      <c r="T14" s="41" t="str">
        <f t="shared" si="4"/>
        <v xml:space="preserve"> </v>
      </c>
      <c r="U14" s="41"/>
      <c r="V14" s="41"/>
      <c r="W14" s="41"/>
      <c r="X14" s="53" t="str">
        <f t="shared" si="5"/>
        <v xml:space="preserve"> </v>
      </c>
      <c r="Y14" s="53"/>
      <c r="Z14" s="54" t="str">
        <f t="shared" si="2"/>
        <v xml:space="preserve"> </v>
      </c>
      <c r="AA14" s="55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51" t="e">
        <f>VLOOKUP(T14,Referensi!$B$5:$C$13,2,FALSE)</f>
        <v>#N/A</v>
      </c>
      <c r="BF14" s="51"/>
      <c r="BG14" s="11" t="str">
        <f t="shared" si="0"/>
        <v xml:space="preserve"> </v>
      </c>
      <c r="BH14" s="11" t="str">
        <f t="shared" si="1"/>
        <v xml:space="preserve"> </v>
      </c>
      <c r="BI14" s="9"/>
    </row>
    <row r="15" spans="1:61" ht="20.100000000000001" customHeight="1" x14ac:dyDescent="0.25">
      <c r="A15" s="9"/>
      <c r="B15" s="25">
        <v>7</v>
      </c>
      <c r="C15" s="41"/>
      <c r="D15" s="41"/>
      <c r="E15" s="41"/>
      <c r="F15" s="41"/>
      <c r="G15" s="44"/>
      <c r="H15" s="44"/>
      <c r="I15" s="44"/>
      <c r="J15" s="44"/>
      <c r="K15" s="44"/>
      <c r="L15" s="44"/>
      <c r="M15" s="41"/>
      <c r="N15" s="41"/>
      <c r="O15" s="41"/>
      <c r="P15" s="41"/>
      <c r="Q15" s="47" t="str">
        <f t="shared" si="3"/>
        <v xml:space="preserve"> </v>
      </c>
      <c r="R15" s="47"/>
      <c r="S15" s="47"/>
      <c r="T15" s="41" t="str">
        <f t="shared" si="4"/>
        <v xml:space="preserve"> </v>
      </c>
      <c r="U15" s="41"/>
      <c r="V15" s="41"/>
      <c r="W15" s="41"/>
      <c r="X15" s="53" t="str">
        <f t="shared" si="5"/>
        <v xml:space="preserve"> </v>
      </c>
      <c r="Y15" s="53"/>
      <c r="Z15" s="54" t="str">
        <f t="shared" si="2"/>
        <v xml:space="preserve"> </v>
      </c>
      <c r="AA15" s="55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51" t="e">
        <f>VLOOKUP(T15,Referensi!$B$5:$C$13,2,FALSE)</f>
        <v>#N/A</v>
      </c>
      <c r="BF15" s="51"/>
      <c r="BG15" s="11" t="str">
        <f t="shared" si="0"/>
        <v xml:space="preserve"> </v>
      </c>
      <c r="BH15" s="11" t="str">
        <f t="shared" si="1"/>
        <v xml:space="preserve"> </v>
      </c>
      <c r="BI15" s="9"/>
    </row>
    <row r="16" spans="1:61" ht="20.100000000000001" customHeight="1" x14ac:dyDescent="0.25">
      <c r="A16" s="9"/>
      <c r="B16" s="25">
        <v>8</v>
      </c>
      <c r="C16" s="41"/>
      <c r="D16" s="41"/>
      <c r="E16" s="41"/>
      <c r="F16" s="41"/>
      <c r="G16" s="44"/>
      <c r="H16" s="44"/>
      <c r="I16" s="44"/>
      <c r="J16" s="44"/>
      <c r="K16" s="44"/>
      <c r="L16" s="44"/>
      <c r="M16" s="41"/>
      <c r="N16" s="41"/>
      <c r="O16" s="41"/>
      <c r="P16" s="41"/>
      <c r="Q16" s="47" t="str">
        <f t="shared" si="3"/>
        <v xml:space="preserve"> </v>
      </c>
      <c r="R16" s="47"/>
      <c r="S16" s="47"/>
      <c r="T16" s="41" t="str">
        <f t="shared" si="4"/>
        <v xml:space="preserve"> </v>
      </c>
      <c r="U16" s="41"/>
      <c r="V16" s="41"/>
      <c r="W16" s="41"/>
      <c r="X16" s="53" t="str">
        <f t="shared" si="5"/>
        <v xml:space="preserve"> </v>
      </c>
      <c r="Y16" s="53"/>
      <c r="Z16" s="54" t="str">
        <f t="shared" si="2"/>
        <v xml:space="preserve"> </v>
      </c>
      <c r="AA16" s="55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51" t="e">
        <f>VLOOKUP(T16,Referensi!$B$5:$C$13,2,FALSE)</f>
        <v>#N/A</v>
      </c>
      <c r="BF16" s="51"/>
      <c r="BG16" s="11" t="str">
        <f t="shared" si="0"/>
        <v xml:space="preserve"> </v>
      </c>
      <c r="BH16" s="11" t="str">
        <f t="shared" si="1"/>
        <v xml:space="preserve"> </v>
      </c>
      <c r="BI16" s="9"/>
    </row>
    <row r="17" spans="1:61" ht="20.100000000000001" customHeight="1" x14ac:dyDescent="0.25">
      <c r="A17" s="9"/>
      <c r="B17" s="25">
        <v>9</v>
      </c>
      <c r="C17" s="41"/>
      <c r="D17" s="41"/>
      <c r="E17" s="41"/>
      <c r="F17" s="41"/>
      <c r="G17" s="44"/>
      <c r="H17" s="44"/>
      <c r="I17" s="44"/>
      <c r="J17" s="44"/>
      <c r="K17" s="44"/>
      <c r="L17" s="44"/>
      <c r="M17" s="41"/>
      <c r="N17" s="41"/>
      <c r="O17" s="41"/>
      <c r="P17" s="41"/>
      <c r="Q17" s="47" t="str">
        <f t="shared" si="3"/>
        <v xml:space="preserve"> </v>
      </c>
      <c r="R17" s="47"/>
      <c r="S17" s="47"/>
      <c r="T17" s="41" t="str">
        <f t="shared" si="4"/>
        <v xml:space="preserve"> </v>
      </c>
      <c r="U17" s="41"/>
      <c r="V17" s="41"/>
      <c r="W17" s="41"/>
      <c r="X17" s="53" t="str">
        <f t="shared" si="5"/>
        <v xml:space="preserve"> </v>
      </c>
      <c r="Y17" s="53"/>
      <c r="Z17" s="54" t="str">
        <f t="shared" si="2"/>
        <v xml:space="preserve"> </v>
      </c>
      <c r="AA17" s="55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51" t="e">
        <f>VLOOKUP(T17,Referensi!$B$5:$C$13,2,FALSE)</f>
        <v>#N/A</v>
      </c>
      <c r="BF17" s="51"/>
      <c r="BG17" s="11" t="str">
        <f t="shared" si="0"/>
        <v xml:space="preserve"> </v>
      </c>
      <c r="BH17" s="11" t="str">
        <f t="shared" si="1"/>
        <v xml:space="preserve"> </v>
      </c>
      <c r="BI17" s="9"/>
    </row>
    <row r="18" spans="1:61" ht="20.100000000000001" customHeight="1" x14ac:dyDescent="0.25">
      <c r="A18" s="9"/>
      <c r="B18" s="25">
        <v>10</v>
      </c>
      <c r="C18" s="41"/>
      <c r="D18" s="41"/>
      <c r="E18" s="41"/>
      <c r="F18" s="41"/>
      <c r="G18" s="44"/>
      <c r="H18" s="44"/>
      <c r="I18" s="44"/>
      <c r="J18" s="44"/>
      <c r="K18" s="44"/>
      <c r="L18" s="44"/>
      <c r="M18" s="41"/>
      <c r="N18" s="41"/>
      <c r="O18" s="41"/>
      <c r="P18" s="41"/>
      <c r="Q18" s="47" t="str">
        <f t="shared" si="3"/>
        <v xml:space="preserve"> </v>
      </c>
      <c r="R18" s="47"/>
      <c r="S18" s="47"/>
      <c r="T18" s="41" t="str">
        <f t="shared" si="4"/>
        <v xml:space="preserve"> </v>
      </c>
      <c r="U18" s="41"/>
      <c r="V18" s="41"/>
      <c r="W18" s="41"/>
      <c r="X18" s="53" t="str">
        <f t="shared" si="5"/>
        <v xml:space="preserve"> </v>
      </c>
      <c r="Y18" s="53"/>
      <c r="Z18" s="54" t="str">
        <f t="shared" si="2"/>
        <v xml:space="preserve"> </v>
      </c>
      <c r="AA18" s="55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51" t="e">
        <f>VLOOKUP(T18,Referensi!$B$5:$C$13,2,FALSE)</f>
        <v>#N/A</v>
      </c>
      <c r="BF18" s="51"/>
      <c r="BG18" s="11" t="str">
        <f t="shared" si="0"/>
        <v xml:space="preserve"> </v>
      </c>
      <c r="BH18" s="11" t="str">
        <f t="shared" si="1"/>
        <v xml:space="preserve"> </v>
      </c>
      <c r="BI18" s="9"/>
    </row>
    <row r="19" spans="1:61" ht="20.100000000000001" customHeight="1" x14ac:dyDescent="0.25">
      <c r="A19" s="9"/>
      <c r="B19" s="25">
        <v>11</v>
      </c>
      <c r="C19" s="41"/>
      <c r="D19" s="41"/>
      <c r="E19" s="41"/>
      <c r="F19" s="41"/>
      <c r="G19" s="44"/>
      <c r="H19" s="44"/>
      <c r="I19" s="44"/>
      <c r="J19" s="44"/>
      <c r="K19" s="44"/>
      <c r="L19" s="44"/>
      <c r="M19" s="41"/>
      <c r="N19" s="41"/>
      <c r="O19" s="41"/>
      <c r="P19" s="41"/>
      <c r="Q19" s="47" t="str">
        <f t="shared" si="3"/>
        <v xml:space="preserve"> </v>
      </c>
      <c r="R19" s="47"/>
      <c r="S19" s="47"/>
      <c r="T19" s="41" t="str">
        <f t="shared" si="4"/>
        <v xml:space="preserve"> </v>
      </c>
      <c r="U19" s="41"/>
      <c r="V19" s="41"/>
      <c r="W19" s="41"/>
      <c r="X19" s="53" t="str">
        <f t="shared" si="5"/>
        <v xml:space="preserve"> </v>
      </c>
      <c r="Y19" s="53"/>
      <c r="Z19" s="54" t="str">
        <f t="shared" si="2"/>
        <v xml:space="preserve"> </v>
      </c>
      <c r="AA19" s="55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51" t="e">
        <f>VLOOKUP(T19,Referensi!$B$5:$C$13,2,FALSE)</f>
        <v>#N/A</v>
      </c>
      <c r="BF19" s="51"/>
      <c r="BG19" s="11" t="str">
        <f t="shared" si="0"/>
        <v xml:space="preserve"> </v>
      </c>
      <c r="BH19" s="11" t="str">
        <f t="shared" si="1"/>
        <v xml:space="preserve"> </v>
      </c>
      <c r="BI19" s="9"/>
    </row>
    <row r="20" spans="1:61" ht="20.100000000000001" customHeight="1" x14ac:dyDescent="0.25">
      <c r="A20" s="9"/>
      <c r="B20" s="25">
        <v>12</v>
      </c>
      <c r="C20" s="41"/>
      <c r="D20" s="41"/>
      <c r="E20" s="41"/>
      <c r="F20" s="41"/>
      <c r="G20" s="44"/>
      <c r="H20" s="44"/>
      <c r="I20" s="44"/>
      <c r="J20" s="44"/>
      <c r="K20" s="44"/>
      <c r="L20" s="44"/>
      <c r="M20" s="41"/>
      <c r="N20" s="41"/>
      <c r="O20" s="41"/>
      <c r="P20" s="41"/>
      <c r="Q20" s="47" t="str">
        <f t="shared" si="3"/>
        <v xml:space="preserve"> </v>
      </c>
      <c r="R20" s="47"/>
      <c r="S20" s="47"/>
      <c r="T20" s="41" t="str">
        <f t="shared" si="4"/>
        <v xml:space="preserve"> </v>
      </c>
      <c r="U20" s="41"/>
      <c r="V20" s="41"/>
      <c r="W20" s="41"/>
      <c r="X20" s="53" t="str">
        <f t="shared" si="5"/>
        <v xml:space="preserve"> </v>
      </c>
      <c r="Y20" s="53"/>
      <c r="Z20" s="54" t="str">
        <f t="shared" si="2"/>
        <v xml:space="preserve"> </v>
      </c>
      <c r="AA20" s="55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51" t="e">
        <f>VLOOKUP(T20,Referensi!$B$5:$C$13,2,FALSE)</f>
        <v>#N/A</v>
      </c>
      <c r="BF20" s="51"/>
      <c r="BG20" s="11" t="str">
        <f t="shared" si="0"/>
        <v xml:space="preserve"> </v>
      </c>
      <c r="BH20" s="11" t="str">
        <f t="shared" si="1"/>
        <v xml:space="preserve"> </v>
      </c>
      <c r="BI20" s="9"/>
    </row>
    <row r="21" spans="1:61" ht="20.100000000000001" customHeight="1" x14ac:dyDescent="0.25">
      <c r="A21" s="9"/>
      <c r="B21" s="25">
        <v>13</v>
      </c>
      <c r="C21" s="41"/>
      <c r="D21" s="41"/>
      <c r="E21" s="41"/>
      <c r="F21" s="41"/>
      <c r="G21" s="44"/>
      <c r="H21" s="44"/>
      <c r="I21" s="44"/>
      <c r="J21" s="44"/>
      <c r="K21" s="44"/>
      <c r="L21" s="44"/>
      <c r="M21" s="41"/>
      <c r="N21" s="41"/>
      <c r="O21" s="41"/>
      <c r="P21" s="41"/>
      <c r="Q21" s="47" t="str">
        <f t="shared" si="3"/>
        <v xml:space="preserve"> </v>
      </c>
      <c r="R21" s="47"/>
      <c r="S21" s="47"/>
      <c r="T21" s="41" t="str">
        <f t="shared" si="4"/>
        <v xml:space="preserve"> </v>
      </c>
      <c r="U21" s="41"/>
      <c r="V21" s="41"/>
      <c r="W21" s="41"/>
      <c r="X21" s="53" t="str">
        <f t="shared" si="5"/>
        <v xml:space="preserve"> </v>
      </c>
      <c r="Y21" s="53"/>
      <c r="Z21" s="54" t="str">
        <f t="shared" si="2"/>
        <v xml:space="preserve"> </v>
      </c>
      <c r="AA21" s="55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51" t="e">
        <f>VLOOKUP(T21,Referensi!$B$5:$C$13,2,FALSE)</f>
        <v>#N/A</v>
      </c>
      <c r="BF21" s="51"/>
      <c r="BG21" s="11" t="str">
        <f t="shared" si="0"/>
        <v xml:space="preserve"> </v>
      </c>
      <c r="BH21" s="11" t="str">
        <f t="shared" si="1"/>
        <v xml:space="preserve"> </v>
      </c>
      <c r="BI21" s="9"/>
    </row>
    <row r="22" spans="1:61" ht="20.100000000000001" customHeight="1" x14ac:dyDescent="0.25">
      <c r="A22" s="9"/>
      <c r="B22" s="25">
        <v>14</v>
      </c>
      <c r="C22" s="41"/>
      <c r="D22" s="41"/>
      <c r="E22" s="41"/>
      <c r="F22" s="41"/>
      <c r="G22" s="44"/>
      <c r="H22" s="44"/>
      <c r="I22" s="44"/>
      <c r="J22" s="44"/>
      <c r="K22" s="44"/>
      <c r="L22" s="44"/>
      <c r="M22" s="41"/>
      <c r="N22" s="41"/>
      <c r="O22" s="41"/>
      <c r="P22" s="41"/>
      <c r="Q22" s="47" t="str">
        <f t="shared" si="3"/>
        <v xml:space="preserve"> </v>
      </c>
      <c r="R22" s="47"/>
      <c r="S22" s="47"/>
      <c r="T22" s="41" t="str">
        <f t="shared" si="4"/>
        <v xml:space="preserve"> </v>
      </c>
      <c r="U22" s="41"/>
      <c r="V22" s="41"/>
      <c r="W22" s="41"/>
      <c r="X22" s="53" t="str">
        <f t="shared" si="5"/>
        <v xml:space="preserve"> </v>
      </c>
      <c r="Y22" s="53"/>
      <c r="Z22" s="54" t="str">
        <f t="shared" si="2"/>
        <v xml:space="preserve"> </v>
      </c>
      <c r="AA22" s="55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51" t="e">
        <f>VLOOKUP(T22,Referensi!$B$5:$C$13,2,FALSE)</f>
        <v>#N/A</v>
      </c>
      <c r="BF22" s="51"/>
      <c r="BG22" s="11" t="str">
        <f t="shared" si="0"/>
        <v xml:space="preserve"> </v>
      </c>
      <c r="BH22" s="11" t="str">
        <f t="shared" si="1"/>
        <v xml:space="preserve"> </v>
      </c>
      <c r="BI22" s="9"/>
    </row>
    <row r="23" spans="1:61" ht="20.100000000000001" customHeight="1" x14ac:dyDescent="0.25">
      <c r="A23" s="9"/>
      <c r="B23" s="25">
        <v>15</v>
      </c>
      <c r="C23" s="41"/>
      <c r="D23" s="41"/>
      <c r="E23" s="41"/>
      <c r="F23" s="41"/>
      <c r="G23" s="44"/>
      <c r="H23" s="44"/>
      <c r="I23" s="44"/>
      <c r="J23" s="44"/>
      <c r="K23" s="44"/>
      <c r="L23" s="44"/>
      <c r="M23" s="41"/>
      <c r="N23" s="41"/>
      <c r="O23" s="41"/>
      <c r="P23" s="41"/>
      <c r="Q23" s="47" t="str">
        <f t="shared" si="3"/>
        <v xml:space="preserve"> </v>
      </c>
      <c r="R23" s="47"/>
      <c r="S23" s="47"/>
      <c r="T23" s="41" t="str">
        <f t="shared" si="4"/>
        <v xml:space="preserve"> </v>
      </c>
      <c r="U23" s="41"/>
      <c r="V23" s="41"/>
      <c r="W23" s="41"/>
      <c r="X23" s="53" t="str">
        <f t="shared" si="5"/>
        <v xml:space="preserve"> </v>
      </c>
      <c r="Y23" s="53"/>
      <c r="Z23" s="54" t="str">
        <f t="shared" si="2"/>
        <v xml:space="preserve"> </v>
      </c>
      <c r="AA23" s="55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51" t="e">
        <f>VLOOKUP(T23,Referensi!$B$5:$C$13,2,FALSE)</f>
        <v>#N/A</v>
      </c>
      <c r="BF23" s="51"/>
      <c r="BG23" s="11" t="str">
        <f t="shared" si="0"/>
        <v xml:space="preserve"> </v>
      </c>
      <c r="BH23" s="11" t="str">
        <f t="shared" si="1"/>
        <v xml:space="preserve"> </v>
      </c>
      <c r="BI23" s="9"/>
    </row>
    <row r="24" spans="1:61" ht="20.100000000000001" customHeight="1" x14ac:dyDescent="0.25">
      <c r="A24" s="9"/>
      <c r="B24" s="25">
        <v>16</v>
      </c>
      <c r="C24" s="41"/>
      <c r="D24" s="41"/>
      <c r="E24" s="41"/>
      <c r="F24" s="41"/>
      <c r="G24" s="44"/>
      <c r="H24" s="44"/>
      <c r="I24" s="44"/>
      <c r="J24" s="44"/>
      <c r="K24" s="44"/>
      <c r="L24" s="44"/>
      <c r="M24" s="41"/>
      <c r="N24" s="41"/>
      <c r="O24" s="41"/>
      <c r="P24" s="41"/>
      <c r="Q24" s="47" t="str">
        <f t="shared" si="3"/>
        <v xml:space="preserve"> </v>
      </c>
      <c r="R24" s="47"/>
      <c r="S24" s="47"/>
      <c r="T24" s="41" t="str">
        <f t="shared" si="4"/>
        <v xml:space="preserve"> </v>
      </c>
      <c r="U24" s="41"/>
      <c r="V24" s="41"/>
      <c r="W24" s="41"/>
      <c r="X24" s="53" t="str">
        <f t="shared" si="5"/>
        <v xml:space="preserve"> </v>
      </c>
      <c r="Y24" s="53"/>
      <c r="Z24" s="54" t="str">
        <f t="shared" si="2"/>
        <v xml:space="preserve"> </v>
      </c>
      <c r="AA24" s="55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51" t="e">
        <f>VLOOKUP(T24,Referensi!$B$5:$C$13,2,FALSE)</f>
        <v>#N/A</v>
      </c>
      <c r="BF24" s="51"/>
      <c r="BG24" s="11" t="str">
        <f t="shared" si="0"/>
        <v xml:space="preserve"> </v>
      </c>
      <c r="BH24" s="11" t="str">
        <f t="shared" si="1"/>
        <v xml:space="preserve"> </v>
      </c>
      <c r="BI24" s="9"/>
    </row>
    <row r="25" spans="1:61" ht="20.100000000000001" customHeight="1" x14ac:dyDescent="0.25">
      <c r="A25" s="9"/>
      <c r="B25" s="25">
        <v>17</v>
      </c>
      <c r="C25" s="41"/>
      <c r="D25" s="41"/>
      <c r="E25" s="41"/>
      <c r="F25" s="41"/>
      <c r="G25" s="44"/>
      <c r="H25" s="44"/>
      <c r="I25" s="44"/>
      <c r="J25" s="44"/>
      <c r="K25" s="44"/>
      <c r="L25" s="44"/>
      <c r="M25" s="41"/>
      <c r="N25" s="41"/>
      <c r="O25" s="41"/>
      <c r="P25" s="41"/>
      <c r="Q25" s="47" t="str">
        <f t="shared" si="3"/>
        <v xml:space="preserve"> </v>
      </c>
      <c r="R25" s="47"/>
      <c r="S25" s="47"/>
      <c r="T25" s="41" t="str">
        <f t="shared" si="4"/>
        <v xml:space="preserve"> </v>
      </c>
      <c r="U25" s="41"/>
      <c r="V25" s="41"/>
      <c r="W25" s="41"/>
      <c r="X25" s="53" t="str">
        <f t="shared" si="5"/>
        <v xml:space="preserve"> </v>
      </c>
      <c r="Y25" s="53"/>
      <c r="Z25" s="54" t="str">
        <f t="shared" si="2"/>
        <v xml:space="preserve"> </v>
      </c>
      <c r="AA25" s="55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51" t="e">
        <f>VLOOKUP(T25,Referensi!$B$5:$C$13,2,FALSE)</f>
        <v>#N/A</v>
      </c>
      <c r="BF25" s="51"/>
      <c r="BG25" s="11" t="str">
        <f t="shared" si="0"/>
        <v xml:space="preserve"> </v>
      </c>
      <c r="BH25" s="11" t="str">
        <f t="shared" si="1"/>
        <v xml:space="preserve"> </v>
      </c>
      <c r="BI25" s="9"/>
    </row>
    <row r="26" spans="1:61" ht="20.100000000000001" customHeight="1" x14ac:dyDescent="0.25">
      <c r="A26" s="9"/>
      <c r="B26" s="25">
        <v>18</v>
      </c>
      <c r="C26" s="41"/>
      <c r="D26" s="41"/>
      <c r="E26" s="41"/>
      <c r="F26" s="41"/>
      <c r="G26" s="44"/>
      <c r="H26" s="44"/>
      <c r="I26" s="44"/>
      <c r="J26" s="44"/>
      <c r="K26" s="44"/>
      <c r="L26" s="44"/>
      <c r="M26" s="41"/>
      <c r="N26" s="41"/>
      <c r="O26" s="41"/>
      <c r="P26" s="41"/>
      <c r="Q26" s="47" t="str">
        <f t="shared" si="3"/>
        <v xml:space="preserve"> </v>
      </c>
      <c r="R26" s="47"/>
      <c r="S26" s="47"/>
      <c r="T26" s="41" t="str">
        <f t="shared" si="4"/>
        <v xml:space="preserve"> </v>
      </c>
      <c r="U26" s="41"/>
      <c r="V26" s="41"/>
      <c r="W26" s="41"/>
      <c r="X26" s="53" t="str">
        <f t="shared" si="5"/>
        <v xml:space="preserve"> </v>
      </c>
      <c r="Y26" s="53"/>
      <c r="Z26" s="54" t="str">
        <f t="shared" si="2"/>
        <v xml:space="preserve"> </v>
      </c>
      <c r="AA26" s="55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51" t="e">
        <f>VLOOKUP(T26,Referensi!$B$5:$C$13,2,FALSE)</f>
        <v>#N/A</v>
      </c>
      <c r="BF26" s="51"/>
      <c r="BG26" s="11" t="str">
        <f t="shared" si="0"/>
        <v xml:space="preserve"> </v>
      </c>
      <c r="BH26" s="11" t="str">
        <f t="shared" si="1"/>
        <v xml:space="preserve"> </v>
      </c>
      <c r="BI26" s="9"/>
    </row>
    <row r="27" spans="1:61" ht="20.100000000000001" customHeight="1" x14ac:dyDescent="0.25">
      <c r="A27" s="9"/>
      <c r="B27" s="25">
        <v>19</v>
      </c>
      <c r="C27" s="41"/>
      <c r="D27" s="41"/>
      <c r="E27" s="41"/>
      <c r="F27" s="41"/>
      <c r="G27" s="44"/>
      <c r="H27" s="44"/>
      <c r="I27" s="44"/>
      <c r="J27" s="44"/>
      <c r="K27" s="44"/>
      <c r="L27" s="44"/>
      <c r="M27" s="41"/>
      <c r="N27" s="41"/>
      <c r="O27" s="41"/>
      <c r="P27" s="41"/>
      <c r="Q27" s="47" t="str">
        <f t="shared" si="3"/>
        <v xml:space="preserve"> </v>
      </c>
      <c r="R27" s="47"/>
      <c r="S27" s="47"/>
      <c r="T27" s="41" t="str">
        <f t="shared" si="4"/>
        <v xml:space="preserve"> </v>
      </c>
      <c r="U27" s="41"/>
      <c r="V27" s="41"/>
      <c r="W27" s="41"/>
      <c r="X27" s="53" t="str">
        <f t="shared" si="5"/>
        <v xml:space="preserve"> </v>
      </c>
      <c r="Y27" s="53"/>
      <c r="Z27" s="54" t="str">
        <f t="shared" si="2"/>
        <v xml:space="preserve"> </v>
      </c>
      <c r="AA27" s="55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51" t="e">
        <f>VLOOKUP(T27,Referensi!$B$5:$C$13,2,FALSE)</f>
        <v>#N/A</v>
      </c>
      <c r="BF27" s="51"/>
      <c r="BG27" s="11" t="str">
        <f t="shared" si="0"/>
        <v xml:space="preserve"> </v>
      </c>
      <c r="BH27" s="11" t="str">
        <f t="shared" si="1"/>
        <v xml:space="preserve"> </v>
      </c>
      <c r="BI27" s="9"/>
    </row>
    <row r="28" spans="1:61" ht="20.100000000000001" customHeight="1" x14ac:dyDescent="0.25">
      <c r="A28" s="9"/>
      <c r="B28" s="25">
        <v>20</v>
      </c>
      <c r="C28" s="41"/>
      <c r="D28" s="41"/>
      <c r="E28" s="41"/>
      <c r="F28" s="41"/>
      <c r="G28" s="44"/>
      <c r="H28" s="44"/>
      <c r="I28" s="44"/>
      <c r="J28" s="44"/>
      <c r="K28" s="44"/>
      <c r="L28" s="44"/>
      <c r="M28" s="41"/>
      <c r="N28" s="41"/>
      <c r="O28" s="41"/>
      <c r="P28" s="41"/>
      <c r="Q28" s="47" t="str">
        <f t="shared" si="3"/>
        <v xml:space="preserve"> </v>
      </c>
      <c r="R28" s="47"/>
      <c r="S28" s="47"/>
      <c r="T28" s="41" t="str">
        <f t="shared" si="4"/>
        <v xml:space="preserve"> </v>
      </c>
      <c r="U28" s="41"/>
      <c r="V28" s="41"/>
      <c r="W28" s="41"/>
      <c r="X28" s="53" t="str">
        <f t="shared" si="5"/>
        <v xml:space="preserve"> </v>
      </c>
      <c r="Y28" s="53"/>
      <c r="Z28" s="54" t="str">
        <f t="shared" si="2"/>
        <v xml:space="preserve"> </v>
      </c>
      <c r="AA28" s="55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51" t="e">
        <f>VLOOKUP(T28,Referensi!$B$5:$C$13,2,FALSE)</f>
        <v>#N/A</v>
      </c>
      <c r="BF28" s="51"/>
      <c r="BG28" s="11" t="str">
        <f t="shared" si="0"/>
        <v xml:space="preserve"> </v>
      </c>
      <c r="BH28" s="11" t="str">
        <f t="shared" si="1"/>
        <v xml:space="preserve"> </v>
      </c>
      <c r="BI28" s="9"/>
    </row>
    <row r="29" spans="1:6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</row>
    <row r="30" spans="1:6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</row>
    <row r="31" spans="1:6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</row>
    <row r="32" spans="1:6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</row>
    <row r="33" spans="1:6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</row>
    <row r="34" spans="1:6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</row>
    <row r="35" spans="1:6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</row>
    <row r="36" spans="1:6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</row>
    <row r="37" spans="1:6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</row>
    <row r="38" spans="1:6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</row>
    <row r="39" spans="1:6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</row>
    <row r="40" spans="1:6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</row>
    <row r="41" spans="1:6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</row>
    <row r="42" spans="1:6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</row>
    <row r="43" spans="1:6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</row>
    <row r="44" spans="1:6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</row>
    <row r="45" spans="1:6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</row>
    <row r="46" spans="1:6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</row>
    <row r="47" spans="1:6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</row>
    <row r="48" spans="1:6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</row>
    <row r="49" spans="1:6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</row>
    <row r="50" spans="1:6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</row>
    <row r="51" spans="1:6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</row>
    <row r="52" spans="1:6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</row>
    <row r="53" spans="1:6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</row>
    <row r="54" spans="1:6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</row>
    <row r="55" spans="1:6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</row>
    <row r="56" spans="1:6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</row>
    <row r="57" spans="1:6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</row>
    <row r="58" spans="1:6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</row>
    <row r="59" spans="1:6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</row>
    <row r="60" spans="1:6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</row>
    <row r="61" spans="1:6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</row>
    <row r="62" spans="1:6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</row>
    <row r="63" spans="1:6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</row>
    <row r="64" spans="1:6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</row>
    <row r="65" spans="1:6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</row>
    <row r="66" spans="1:6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</row>
    <row r="67" spans="1:6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</row>
    <row r="68" spans="1:6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</row>
    <row r="69" spans="1:6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</row>
    <row r="70" spans="1:6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</row>
    <row r="71" spans="1:6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</row>
    <row r="72" spans="1:6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</row>
    <row r="73" spans="1:6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</row>
    <row r="74" spans="1:6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</row>
    <row r="75" spans="1:6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</row>
    <row r="76" spans="1:6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</row>
    <row r="77" spans="1:6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</row>
    <row r="78" spans="1:6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</row>
    <row r="79" spans="1:6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</row>
    <row r="80" spans="1:6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</row>
    <row r="81" spans="1:6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</row>
    <row r="82" spans="1:6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</row>
    <row r="83" spans="1:6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</row>
    <row r="84" spans="1:6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</row>
    <row r="85" spans="1:6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</row>
    <row r="86" spans="1:6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</row>
    <row r="87" spans="1:6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</row>
    <row r="88" spans="1:6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</row>
    <row r="89" spans="1:6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</row>
    <row r="90" spans="1:6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</row>
    <row r="91" spans="1:6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</row>
    <row r="92" spans="1:6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</row>
    <row r="93" spans="1:6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</row>
    <row r="94" spans="1:6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</row>
    <row r="95" spans="1:6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1:6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1:27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1:27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1:27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1:27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1:27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</sheetData>
  <sheetProtection algorithmName="SHA-512" hashValue="U2t2WjgrqMg3LcSR/79PO50WP+KRRvBNhOt9xygO0GGJKFuIsmQfxNz+5xW3SwNu2/E2vXvD0IPG3b+F6491lQ==" saltValue="0CrBWXYAbqgHelFt+3vpEA==" spinCount="100000" sheet="1" objects="1" scenarios="1"/>
  <mergeCells count="263">
    <mergeCell ref="Z28:AA28"/>
    <mergeCell ref="X6:Y6"/>
    <mergeCell ref="Z18:AA18"/>
    <mergeCell ref="Z19:AA19"/>
    <mergeCell ref="Z20:AA20"/>
    <mergeCell ref="Z21:AA21"/>
    <mergeCell ref="Z22:AA22"/>
    <mergeCell ref="Z23:AA23"/>
    <mergeCell ref="V28:W28"/>
    <mergeCell ref="Z9:AA9"/>
    <mergeCell ref="Z10:AA10"/>
    <mergeCell ref="Z11:AA11"/>
    <mergeCell ref="Z12:AA12"/>
    <mergeCell ref="Z13:AA13"/>
    <mergeCell ref="Z14:AA14"/>
    <mergeCell ref="Z15:AA15"/>
    <mergeCell ref="Z16:AA16"/>
    <mergeCell ref="Z17:AA17"/>
    <mergeCell ref="V22:W22"/>
    <mergeCell ref="V23:W23"/>
    <mergeCell ref="V24:W24"/>
    <mergeCell ref="V25:W25"/>
    <mergeCell ref="V26:W26"/>
    <mergeCell ref="V27:W27"/>
    <mergeCell ref="V21:W21"/>
    <mergeCell ref="X27:Y27"/>
    <mergeCell ref="Z24:AA24"/>
    <mergeCell ref="Z25:AA25"/>
    <mergeCell ref="Z26:AA26"/>
    <mergeCell ref="Z27:AA27"/>
    <mergeCell ref="X24:Y24"/>
    <mergeCell ref="X25:Y25"/>
    <mergeCell ref="X26:Y26"/>
    <mergeCell ref="X21:Y21"/>
    <mergeCell ref="X22:Y22"/>
    <mergeCell ref="X15:Y15"/>
    <mergeCell ref="X16:Y16"/>
    <mergeCell ref="X17:Y17"/>
    <mergeCell ref="X18:Y18"/>
    <mergeCell ref="X19:Y19"/>
    <mergeCell ref="X20:Y20"/>
    <mergeCell ref="V9:W9"/>
    <mergeCell ref="V10:W10"/>
    <mergeCell ref="V11:W11"/>
    <mergeCell ref="V12:W12"/>
    <mergeCell ref="V13:W13"/>
    <mergeCell ref="V14:W14"/>
    <mergeCell ref="V15:W15"/>
    <mergeCell ref="V16:W16"/>
    <mergeCell ref="V17:W17"/>
    <mergeCell ref="V18:W18"/>
    <mergeCell ref="V19:W19"/>
    <mergeCell ref="V20:W20"/>
    <mergeCell ref="BE25:BF25"/>
    <mergeCell ref="BE26:BF26"/>
    <mergeCell ref="BE27:BF27"/>
    <mergeCell ref="BE28:BF28"/>
    <mergeCell ref="X9:Y9"/>
    <mergeCell ref="X10:Y10"/>
    <mergeCell ref="X11:Y11"/>
    <mergeCell ref="X12:Y12"/>
    <mergeCell ref="X13:Y13"/>
    <mergeCell ref="X14:Y14"/>
    <mergeCell ref="BE19:BF19"/>
    <mergeCell ref="BE20:BF20"/>
    <mergeCell ref="BE21:BF21"/>
    <mergeCell ref="BE22:BF22"/>
    <mergeCell ref="BE23:BF23"/>
    <mergeCell ref="BE24:BF24"/>
    <mergeCell ref="BE13:BF13"/>
    <mergeCell ref="BE14:BF14"/>
    <mergeCell ref="BE15:BF15"/>
    <mergeCell ref="BE16:BF16"/>
    <mergeCell ref="BE17:BF17"/>
    <mergeCell ref="BE18:BF18"/>
    <mergeCell ref="X28:Y28"/>
    <mergeCell ref="X23:Y23"/>
    <mergeCell ref="T23:U23"/>
    <mergeCell ref="T24:U24"/>
    <mergeCell ref="T25:U25"/>
    <mergeCell ref="T26:U26"/>
    <mergeCell ref="T27:U27"/>
    <mergeCell ref="T16:U16"/>
    <mergeCell ref="T17:U17"/>
    <mergeCell ref="T18:U18"/>
    <mergeCell ref="T19:U19"/>
    <mergeCell ref="T20:U20"/>
    <mergeCell ref="T21:U21"/>
    <mergeCell ref="BE7:BF8"/>
    <mergeCell ref="X7:Y8"/>
    <mergeCell ref="BG7:BG8"/>
    <mergeCell ref="BH7:BH8"/>
    <mergeCell ref="Z7:AA8"/>
    <mergeCell ref="BE9:BF9"/>
    <mergeCell ref="BE10:BF10"/>
    <mergeCell ref="BE11:BF11"/>
    <mergeCell ref="BE12:BF12"/>
    <mergeCell ref="Q26:S26"/>
    <mergeCell ref="Q27:S27"/>
    <mergeCell ref="Q28:S28"/>
    <mergeCell ref="T9:U9"/>
    <mergeCell ref="T10:U10"/>
    <mergeCell ref="T11:U11"/>
    <mergeCell ref="T12:U12"/>
    <mergeCell ref="T13:U13"/>
    <mergeCell ref="T14:U14"/>
    <mergeCell ref="T15:U15"/>
    <mergeCell ref="Q20:S20"/>
    <mergeCell ref="Q21:S21"/>
    <mergeCell ref="Q22:S22"/>
    <mergeCell ref="Q23:S23"/>
    <mergeCell ref="Q24:S24"/>
    <mergeCell ref="Q25:S25"/>
    <mergeCell ref="Q14:S14"/>
    <mergeCell ref="Q15:S15"/>
    <mergeCell ref="Q16:S16"/>
    <mergeCell ref="Q17:S17"/>
    <mergeCell ref="Q18:S18"/>
    <mergeCell ref="Q19:S19"/>
    <mergeCell ref="T28:U28"/>
    <mergeCell ref="T22:U22"/>
    <mergeCell ref="Q9:S9"/>
    <mergeCell ref="Q10:S10"/>
    <mergeCell ref="Q11:S11"/>
    <mergeCell ref="Q12:S12"/>
    <mergeCell ref="Q13:S13"/>
    <mergeCell ref="O20:P20"/>
    <mergeCell ref="O21:P21"/>
    <mergeCell ref="O22:P22"/>
    <mergeCell ref="O23:P23"/>
    <mergeCell ref="O14:P14"/>
    <mergeCell ref="O15:P15"/>
    <mergeCell ref="O16:P16"/>
    <mergeCell ref="O17:P17"/>
    <mergeCell ref="O18:P18"/>
    <mergeCell ref="O19:P19"/>
    <mergeCell ref="M24:N24"/>
    <mergeCell ref="M25:N25"/>
    <mergeCell ref="M26:N26"/>
    <mergeCell ref="M27:N27"/>
    <mergeCell ref="M28:N28"/>
    <mergeCell ref="O9:P9"/>
    <mergeCell ref="O10:P10"/>
    <mergeCell ref="O11:P11"/>
    <mergeCell ref="O12:P12"/>
    <mergeCell ref="O13:P13"/>
    <mergeCell ref="M18:N18"/>
    <mergeCell ref="M19:N19"/>
    <mergeCell ref="M20:N20"/>
    <mergeCell ref="M21:N21"/>
    <mergeCell ref="M22:N22"/>
    <mergeCell ref="M23:N23"/>
    <mergeCell ref="O26:P26"/>
    <mergeCell ref="O27:P27"/>
    <mergeCell ref="O28:P28"/>
    <mergeCell ref="O24:P24"/>
    <mergeCell ref="O25:P25"/>
    <mergeCell ref="M9:N9"/>
    <mergeCell ref="M10:N10"/>
    <mergeCell ref="M11:N11"/>
    <mergeCell ref="I16:J16"/>
    <mergeCell ref="I17:J17"/>
    <mergeCell ref="K22:L22"/>
    <mergeCell ref="K23:L23"/>
    <mergeCell ref="K24:L24"/>
    <mergeCell ref="K25:L25"/>
    <mergeCell ref="K26:L26"/>
    <mergeCell ref="K27:L27"/>
    <mergeCell ref="K16:L16"/>
    <mergeCell ref="K17:L17"/>
    <mergeCell ref="K18:L18"/>
    <mergeCell ref="K19:L19"/>
    <mergeCell ref="K20:L20"/>
    <mergeCell ref="K21:L21"/>
    <mergeCell ref="K28:L28"/>
    <mergeCell ref="I11:J11"/>
    <mergeCell ref="I12:J12"/>
    <mergeCell ref="I13:J13"/>
    <mergeCell ref="I14:J14"/>
    <mergeCell ref="M12:N12"/>
    <mergeCell ref="M13:N13"/>
    <mergeCell ref="M14:N14"/>
    <mergeCell ref="M15:N15"/>
    <mergeCell ref="M16:N16"/>
    <mergeCell ref="M17:N17"/>
    <mergeCell ref="I28:J28"/>
    <mergeCell ref="K11:L11"/>
    <mergeCell ref="K12:L12"/>
    <mergeCell ref="K13:L13"/>
    <mergeCell ref="K14:L14"/>
    <mergeCell ref="K15:L15"/>
    <mergeCell ref="I21:J21"/>
    <mergeCell ref="I22:J22"/>
    <mergeCell ref="I23:J23"/>
    <mergeCell ref="I24:J24"/>
    <mergeCell ref="I25:J25"/>
    <mergeCell ref="I26:J26"/>
    <mergeCell ref="I15:J15"/>
    <mergeCell ref="G23:H23"/>
    <mergeCell ref="G24:H24"/>
    <mergeCell ref="G25:H25"/>
    <mergeCell ref="G26:H26"/>
    <mergeCell ref="G27:H27"/>
    <mergeCell ref="I27:J27"/>
    <mergeCell ref="G28:H28"/>
    <mergeCell ref="G17:H17"/>
    <mergeCell ref="G18:H18"/>
    <mergeCell ref="G19:H19"/>
    <mergeCell ref="G20:H20"/>
    <mergeCell ref="G21:H21"/>
    <mergeCell ref="G22:H22"/>
    <mergeCell ref="I18:J18"/>
    <mergeCell ref="I19:J19"/>
    <mergeCell ref="I20:J20"/>
    <mergeCell ref="C27:F27"/>
    <mergeCell ref="C28:F28"/>
    <mergeCell ref="C22:F22"/>
    <mergeCell ref="C23:F23"/>
    <mergeCell ref="C24:F24"/>
    <mergeCell ref="C25:F25"/>
    <mergeCell ref="C26:F26"/>
    <mergeCell ref="G9:H9"/>
    <mergeCell ref="G10:H10"/>
    <mergeCell ref="G11:H11"/>
    <mergeCell ref="G12:H12"/>
    <mergeCell ref="G13:H13"/>
    <mergeCell ref="G14:H14"/>
    <mergeCell ref="G15:H15"/>
    <mergeCell ref="G16:H16"/>
    <mergeCell ref="C21:F21"/>
    <mergeCell ref="C15:F15"/>
    <mergeCell ref="C16:F16"/>
    <mergeCell ref="C17:F17"/>
    <mergeCell ref="C18:F18"/>
    <mergeCell ref="C19:F19"/>
    <mergeCell ref="C20:F20"/>
    <mergeCell ref="C9:F9"/>
    <mergeCell ref="C10:F10"/>
    <mergeCell ref="C11:F11"/>
    <mergeCell ref="C12:F12"/>
    <mergeCell ref="C13:F13"/>
    <mergeCell ref="C14:F14"/>
    <mergeCell ref="K7:L8"/>
    <mergeCell ref="I7:J8"/>
    <mergeCell ref="G7:H8"/>
    <mergeCell ref="C7:F8"/>
    <mergeCell ref="B7:B8"/>
    <mergeCell ref="I9:J9"/>
    <mergeCell ref="I10:J10"/>
    <mergeCell ref="K9:L9"/>
    <mergeCell ref="K10:L10"/>
    <mergeCell ref="M7:N8"/>
    <mergeCell ref="B1:AA2"/>
    <mergeCell ref="B5:C5"/>
    <mergeCell ref="E5:K5"/>
    <mergeCell ref="Q7:S8"/>
    <mergeCell ref="T7:U8"/>
    <mergeCell ref="V7:W8"/>
    <mergeCell ref="B4:C4"/>
    <mergeCell ref="B6:C6"/>
    <mergeCell ref="E4:G4"/>
    <mergeCell ref="E6:G6"/>
    <mergeCell ref="O7:P8"/>
  </mergeCells>
  <dataValidations count="2">
    <dataValidation type="list" allowBlank="1" showInputMessage="1" showErrorMessage="1" sqref="M9:N28">
      <formula1>"Ya, Tidak"</formula1>
    </dataValidation>
    <dataValidation type="list" allowBlank="1" showInputMessage="1" showErrorMessage="1" sqref="O9:P28">
      <formula1>"Utara, Selatan, Barat, Timur"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cetak">
                <anchor moveWithCells="1">
                  <from>
                    <xdr:col>12</xdr:col>
                    <xdr:colOff>47625</xdr:colOff>
                    <xdr:row>3</xdr:row>
                    <xdr:rowOff>381000</xdr:rowOff>
                  </from>
                  <to>
                    <xdr:col>14</xdr:col>
                    <xdr:colOff>581025</xdr:colOff>
                    <xdr:row>5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4:F13"/>
  <sheetViews>
    <sheetView workbookViewId="0">
      <selection activeCell="C9" sqref="C9"/>
    </sheetView>
  </sheetViews>
  <sheetFormatPr defaultRowHeight="15" x14ac:dyDescent="0.25"/>
  <sheetData>
    <row r="4" spans="2:6" x14ac:dyDescent="0.25">
      <c r="B4" t="s">
        <v>12</v>
      </c>
      <c r="C4" t="s">
        <v>13</v>
      </c>
    </row>
    <row r="5" spans="2:6" x14ac:dyDescent="0.25">
      <c r="B5" t="s">
        <v>14</v>
      </c>
      <c r="C5">
        <f>0.5*$C$7</f>
        <v>375</v>
      </c>
      <c r="F5">
        <v>900</v>
      </c>
    </row>
    <row r="6" spans="2:6" x14ac:dyDescent="0.25">
      <c r="B6" t="s">
        <v>15</v>
      </c>
      <c r="C6">
        <f>0.75*$C$7</f>
        <v>562.5</v>
      </c>
    </row>
    <row r="7" spans="2:6" x14ac:dyDescent="0.25">
      <c r="B7" t="s">
        <v>16</v>
      </c>
      <c r="C7">
        <v>750</v>
      </c>
    </row>
    <row r="8" spans="2:6" x14ac:dyDescent="0.25">
      <c r="B8" t="s">
        <v>35</v>
      </c>
      <c r="C8">
        <f>1.5*$C$7</f>
        <v>1125</v>
      </c>
    </row>
    <row r="9" spans="2:6" x14ac:dyDescent="0.25">
      <c r="B9" t="s">
        <v>17</v>
      </c>
      <c r="C9">
        <f>2*$C$7</f>
        <v>1500</v>
      </c>
    </row>
    <row r="10" spans="2:6" x14ac:dyDescent="0.25">
      <c r="B10" t="s">
        <v>18</v>
      </c>
      <c r="C10">
        <f>2.5*$C$7</f>
        <v>1875</v>
      </c>
    </row>
    <row r="11" spans="2:6" x14ac:dyDescent="0.25">
      <c r="B11" t="s">
        <v>19</v>
      </c>
      <c r="C11">
        <f>3*$C$7</f>
        <v>2250</v>
      </c>
    </row>
    <row r="12" spans="2:6" x14ac:dyDescent="0.25">
      <c r="B12" t="s">
        <v>20</v>
      </c>
      <c r="C12">
        <f>5*$C$7</f>
        <v>3750</v>
      </c>
    </row>
    <row r="13" spans="2:6" x14ac:dyDescent="0.25">
      <c r="B13" t="s">
        <v>21</v>
      </c>
      <c r="C13">
        <f>6*$C$7</f>
        <v>4500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35"/>
  <sheetViews>
    <sheetView topLeftCell="A2" zoomScaleNormal="100" workbookViewId="0">
      <selection activeCell="C10" sqref="C10:E10"/>
    </sheetView>
  </sheetViews>
  <sheetFormatPr defaultRowHeight="15" x14ac:dyDescent="0.25"/>
  <cols>
    <col min="2" max="2" width="6.5703125" customWidth="1"/>
    <col min="4" max="4" width="1.85546875" customWidth="1"/>
    <col min="6" max="6" width="4.5703125" customWidth="1"/>
    <col min="7" max="7" width="5.42578125" customWidth="1"/>
    <col min="8" max="8" width="6.28515625" customWidth="1"/>
    <col min="9" max="9" width="5.85546875" customWidth="1"/>
    <col min="11" max="11" width="6.28515625" customWidth="1"/>
    <col min="12" max="12" width="4.140625" customWidth="1"/>
    <col min="13" max="13" width="6.85546875" customWidth="1"/>
    <col min="14" max="14" width="5.7109375" customWidth="1"/>
    <col min="15" max="15" width="9.140625" customWidth="1"/>
  </cols>
  <sheetData>
    <row r="1" spans="1:15" x14ac:dyDescent="0.25">
      <c r="B1" s="98" t="s">
        <v>32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x14ac:dyDescent="0.25"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</row>
    <row r="3" spans="1:15" x14ac:dyDescent="0.25"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</row>
    <row r="4" spans="1:15" ht="16.5" x14ac:dyDescent="0.3">
      <c r="B4" s="63" t="s">
        <v>26</v>
      </c>
      <c r="C4" s="63"/>
      <c r="D4" s="8" t="s">
        <v>28</v>
      </c>
      <c r="E4" s="73" t="str">
        <f>IF(ISBLANK(InputData!E4)," ",PROPER(InputData!E4))</f>
        <v>Rumah Pak Said</v>
      </c>
      <c r="F4" s="73"/>
      <c r="G4" s="73"/>
      <c r="H4" s="73"/>
      <c r="I4" s="16"/>
      <c r="J4" s="61" t="s">
        <v>25</v>
      </c>
      <c r="K4" s="61"/>
      <c r="L4" s="61"/>
      <c r="M4" s="61"/>
      <c r="N4" s="60">
        <f>IF(ISBLANK(InputData!X6), " ", InputData!X6)</f>
        <v>1352</v>
      </c>
      <c r="O4" s="60"/>
    </row>
    <row r="5" spans="1:15" ht="42.75" customHeight="1" x14ac:dyDescent="0.3">
      <c r="B5" s="74" t="s">
        <v>34</v>
      </c>
      <c r="C5" s="74"/>
      <c r="D5" s="13" t="s">
        <v>28</v>
      </c>
      <c r="E5" s="62" t="str">
        <f>IF(ISBLANK(InputData!E5)," ",PROPER(InputData!E5))</f>
        <v>Jl. In Aja Dulu, Mudah-Mudahan Cocok</v>
      </c>
      <c r="F5" s="62"/>
      <c r="G5" s="62"/>
      <c r="H5" s="62"/>
      <c r="I5" s="62"/>
      <c r="J5" s="12"/>
      <c r="K5" s="4"/>
      <c r="L5" s="5"/>
      <c r="M5" s="5"/>
      <c r="N5" s="5"/>
      <c r="O5" s="3"/>
    </row>
    <row r="6" spans="1:15" ht="16.5" x14ac:dyDescent="0.3">
      <c r="B6" s="63" t="s">
        <v>27</v>
      </c>
      <c r="C6" s="63"/>
      <c r="D6" s="8" t="s">
        <v>28</v>
      </c>
      <c r="E6" s="64" t="str">
        <f>IF(ISBLANK(InputData!E6)," ",PROPER(InputData!E6))</f>
        <v>5</v>
      </c>
      <c r="F6" s="64"/>
      <c r="G6" s="64"/>
      <c r="H6" s="3"/>
      <c r="I6" s="104"/>
      <c r="J6" s="104"/>
      <c r="K6" s="104"/>
      <c r="L6" s="3"/>
      <c r="M6" s="3"/>
      <c r="N6" s="3"/>
      <c r="O6" s="3"/>
    </row>
    <row r="7" spans="1:15" x14ac:dyDescent="0.25">
      <c r="B7" s="94" t="s">
        <v>0</v>
      </c>
      <c r="C7" s="75" t="s">
        <v>1</v>
      </c>
      <c r="D7" s="75"/>
      <c r="E7" s="76"/>
      <c r="F7" s="75" t="s">
        <v>29</v>
      </c>
      <c r="G7" s="76"/>
      <c r="H7" s="75" t="s">
        <v>30</v>
      </c>
      <c r="I7" s="76"/>
      <c r="J7" s="75" t="s">
        <v>8</v>
      </c>
      <c r="K7" s="75"/>
      <c r="L7" s="76"/>
      <c r="M7" s="75" t="s">
        <v>24</v>
      </c>
      <c r="N7" s="75"/>
      <c r="O7" s="76"/>
    </row>
    <row r="8" spans="1:15" ht="15.75" thickBot="1" x14ac:dyDescent="0.3">
      <c r="B8" s="95"/>
      <c r="C8" s="77"/>
      <c r="D8" s="77"/>
      <c r="E8" s="78"/>
      <c r="F8" s="77"/>
      <c r="G8" s="78"/>
      <c r="H8" s="77"/>
      <c r="I8" s="78"/>
      <c r="J8" s="77"/>
      <c r="K8" s="77"/>
      <c r="L8" s="78"/>
      <c r="M8" s="77"/>
      <c r="N8" s="77"/>
      <c r="O8" s="78"/>
    </row>
    <row r="9" spans="1:15" s="1" customFormat="1" ht="24.95" customHeight="1" x14ac:dyDescent="0.25">
      <c r="A9" s="1">
        <v>1</v>
      </c>
      <c r="B9" s="15">
        <f>IF(ISBLANK(InputData!C9)," ",InputData!B9)</f>
        <v>1</v>
      </c>
      <c r="C9" s="65" t="str">
        <f>IF(ISBLANK(InputData!C9)," ",InputData!C9)</f>
        <v>Ruang tidur</v>
      </c>
      <c r="D9" s="65"/>
      <c r="E9" s="66"/>
      <c r="F9" s="69">
        <f>IF(ISBLANK(InputData!C9)," ",InputData!G9*InputData!I9)</f>
        <v>30</v>
      </c>
      <c r="G9" s="70"/>
      <c r="H9" s="90" t="str">
        <f>IF(ISBLANK(InputData!C9)," ",InputData!T9)</f>
        <v>2 PK</v>
      </c>
      <c r="I9" s="91"/>
      <c r="J9" s="79">
        <f>IF(ISBLANK(InputData!C9)," ",InputData!X9)</f>
        <v>540</v>
      </c>
      <c r="K9" s="79"/>
      <c r="L9" s="80"/>
      <c r="M9" s="83">
        <f>IF(ISBLANK(InputData!C9)," ",InputData!Z9)</f>
        <v>730080</v>
      </c>
      <c r="N9" s="83"/>
      <c r="O9" s="84"/>
    </row>
    <row r="10" spans="1:15" s="1" customFormat="1" ht="24.95" customHeight="1" x14ac:dyDescent="0.25">
      <c r="A10" s="1">
        <v>2</v>
      </c>
      <c r="B10" s="14" t="str">
        <f>IF(ISBLANK(InputData!C10)," ",InputData!B10)</f>
        <v xml:space="preserve"> </v>
      </c>
      <c r="C10" s="67" t="str">
        <f>IF(ISBLANK(InputData!C10)," ",InputData!C10)</f>
        <v xml:space="preserve"> </v>
      </c>
      <c r="D10" s="67"/>
      <c r="E10" s="68"/>
      <c r="F10" s="71" t="str">
        <f>IF(ISBLANK(InputData!C10)," ",InputData!G10*InputData!I10)</f>
        <v xml:space="preserve"> </v>
      </c>
      <c r="G10" s="72"/>
      <c r="H10" s="67" t="str">
        <f>IF(ISBLANK(InputData!C10)," ",InputData!T10)</f>
        <v xml:space="preserve"> </v>
      </c>
      <c r="I10" s="68"/>
      <c r="J10" s="81" t="str">
        <f>IF(ISBLANK(InputData!C10)," ",InputData!X10)</f>
        <v xml:space="preserve"> </v>
      </c>
      <c r="K10" s="81"/>
      <c r="L10" s="82"/>
      <c r="M10" s="85" t="str">
        <f>IF(ISBLANK(InputData!C10)," ",InputData!Z10)</f>
        <v xml:space="preserve"> </v>
      </c>
      <c r="N10" s="85"/>
      <c r="O10" s="86"/>
    </row>
    <row r="11" spans="1:15" s="1" customFormat="1" ht="24.95" customHeight="1" x14ac:dyDescent="0.25">
      <c r="A11" s="1">
        <v>3</v>
      </c>
      <c r="B11" s="14" t="str">
        <f>IF(ISBLANK(InputData!C11)," ",InputData!B11)</f>
        <v xml:space="preserve"> </v>
      </c>
      <c r="C11" s="67" t="str">
        <f>IF(ISBLANK(InputData!C11)," ",InputData!C11)</f>
        <v xml:space="preserve"> </v>
      </c>
      <c r="D11" s="67"/>
      <c r="E11" s="68"/>
      <c r="F11" s="71" t="str">
        <f>IF(ISBLANK(InputData!C11)," ",InputData!G11*InputData!I11)</f>
        <v xml:space="preserve"> </v>
      </c>
      <c r="G11" s="72"/>
      <c r="H11" s="67" t="str">
        <f>IF(ISBLANK(InputData!C11)," ",InputData!T11)</f>
        <v xml:space="preserve"> </v>
      </c>
      <c r="I11" s="68"/>
      <c r="J11" s="81" t="str">
        <f>IF(ISBLANK(InputData!C11)," ",InputData!X11)</f>
        <v xml:space="preserve"> </v>
      </c>
      <c r="K11" s="81"/>
      <c r="L11" s="82"/>
      <c r="M11" s="85" t="str">
        <f>IF(ISBLANK(InputData!C11)," ",InputData!Z11)</f>
        <v xml:space="preserve"> </v>
      </c>
      <c r="N11" s="85"/>
      <c r="O11" s="86"/>
    </row>
    <row r="12" spans="1:15" s="1" customFormat="1" ht="24.95" customHeight="1" x14ac:dyDescent="0.25">
      <c r="A12" s="1">
        <v>4</v>
      </c>
      <c r="B12" s="14" t="str">
        <f>IF(ISBLANK(InputData!C12)," ",InputData!B12)</f>
        <v xml:space="preserve"> </v>
      </c>
      <c r="C12" s="67" t="str">
        <f>IF(ISBLANK(InputData!C12)," ",InputData!C12)</f>
        <v xml:space="preserve"> </v>
      </c>
      <c r="D12" s="67"/>
      <c r="E12" s="68"/>
      <c r="F12" s="71" t="str">
        <f>IF(ISBLANK(InputData!C12)," ",InputData!G12*InputData!I12)</f>
        <v xml:space="preserve"> </v>
      </c>
      <c r="G12" s="72"/>
      <c r="H12" s="67" t="str">
        <f>IF(ISBLANK(InputData!C12)," ",InputData!T12)</f>
        <v xml:space="preserve"> </v>
      </c>
      <c r="I12" s="68"/>
      <c r="J12" s="81" t="str">
        <f>IF(ISBLANK(InputData!C12)," ",InputData!X12)</f>
        <v xml:space="preserve"> </v>
      </c>
      <c r="K12" s="81"/>
      <c r="L12" s="82"/>
      <c r="M12" s="85" t="str">
        <f>IF(ISBLANK(InputData!C12)," ",InputData!Z12)</f>
        <v xml:space="preserve"> </v>
      </c>
      <c r="N12" s="85"/>
      <c r="O12" s="86"/>
    </row>
    <row r="13" spans="1:15" s="1" customFormat="1" ht="24.95" customHeight="1" x14ac:dyDescent="0.25">
      <c r="A13" s="1">
        <v>5</v>
      </c>
      <c r="B13" s="14" t="str">
        <f>IF(ISBLANK(InputData!C13)," ",InputData!B13)</f>
        <v xml:space="preserve"> </v>
      </c>
      <c r="C13" s="67" t="str">
        <f>IF(ISBLANK(InputData!C13)," ",InputData!C13)</f>
        <v xml:space="preserve"> </v>
      </c>
      <c r="D13" s="67"/>
      <c r="E13" s="68"/>
      <c r="F13" s="71" t="str">
        <f>IF(ISBLANK(InputData!C13)," ",InputData!G13*InputData!I13)</f>
        <v xml:space="preserve"> </v>
      </c>
      <c r="G13" s="72"/>
      <c r="H13" s="67" t="str">
        <f>IF(ISBLANK(InputData!C13)," ",InputData!T13)</f>
        <v xml:space="preserve"> </v>
      </c>
      <c r="I13" s="68"/>
      <c r="J13" s="81" t="str">
        <f>IF(ISBLANK(InputData!C13)," ",InputData!X13)</f>
        <v xml:space="preserve"> </v>
      </c>
      <c r="K13" s="81"/>
      <c r="L13" s="82"/>
      <c r="M13" s="85" t="str">
        <f>IF(ISBLANK(InputData!C13)," ",InputData!Z13)</f>
        <v xml:space="preserve"> </v>
      </c>
      <c r="N13" s="85"/>
      <c r="O13" s="86"/>
    </row>
    <row r="14" spans="1:15" s="1" customFormat="1" ht="24.95" customHeight="1" x14ac:dyDescent="0.25">
      <c r="A14" s="1">
        <v>6</v>
      </c>
      <c r="B14" s="14" t="str">
        <f>IF(ISBLANK(InputData!C14)," ",InputData!B14)</f>
        <v xml:space="preserve"> </v>
      </c>
      <c r="C14" s="67" t="str">
        <f>IF(ISBLANK(InputData!C14)," ",InputData!C14)</f>
        <v xml:space="preserve"> </v>
      </c>
      <c r="D14" s="67"/>
      <c r="E14" s="68"/>
      <c r="F14" s="71" t="str">
        <f>IF(ISBLANK(InputData!C14)," ",InputData!G14*InputData!I14)</f>
        <v xml:space="preserve"> </v>
      </c>
      <c r="G14" s="72"/>
      <c r="H14" s="67" t="str">
        <f>IF(ISBLANK(InputData!C14)," ",InputData!T14)</f>
        <v xml:space="preserve"> </v>
      </c>
      <c r="I14" s="68"/>
      <c r="J14" s="81" t="str">
        <f>IF(ISBLANK(InputData!C14)," ",InputData!X14)</f>
        <v xml:space="preserve"> </v>
      </c>
      <c r="K14" s="81"/>
      <c r="L14" s="82"/>
      <c r="M14" s="85" t="str">
        <f>IF(ISBLANK(InputData!C14)," ",InputData!Z14)</f>
        <v xml:space="preserve"> </v>
      </c>
      <c r="N14" s="85"/>
      <c r="O14" s="86"/>
    </row>
    <row r="15" spans="1:15" s="1" customFormat="1" ht="24.95" customHeight="1" x14ac:dyDescent="0.25">
      <c r="A15" s="1">
        <v>7</v>
      </c>
      <c r="B15" s="14" t="str">
        <f>IF(ISBLANK(InputData!C15)," ",InputData!B15)</f>
        <v xml:space="preserve"> </v>
      </c>
      <c r="C15" s="67" t="str">
        <f>IF(ISBLANK(InputData!C15)," ",InputData!C15)</f>
        <v xml:space="preserve"> </v>
      </c>
      <c r="D15" s="67"/>
      <c r="E15" s="68"/>
      <c r="F15" s="71" t="str">
        <f>IF(ISBLANK(InputData!C15)," ",InputData!G15*InputData!I15)</f>
        <v xml:space="preserve"> </v>
      </c>
      <c r="G15" s="72"/>
      <c r="H15" s="67" t="str">
        <f>IF(ISBLANK(InputData!C15)," ",InputData!T15)</f>
        <v xml:space="preserve"> </v>
      </c>
      <c r="I15" s="68"/>
      <c r="J15" s="81" t="str">
        <f>IF(ISBLANK(InputData!C15)," ",InputData!X15)</f>
        <v xml:space="preserve"> </v>
      </c>
      <c r="K15" s="81"/>
      <c r="L15" s="82"/>
      <c r="M15" s="85" t="str">
        <f>IF(ISBLANK(InputData!C15)," ",InputData!Z15)</f>
        <v xml:space="preserve"> </v>
      </c>
      <c r="N15" s="85"/>
      <c r="O15" s="86"/>
    </row>
    <row r="16" spans="1:15" s="1" customFormat="1" ht="24.95" customHeight="1" x14ac:dyDescent="0.25">
      <c r="A16" s="1">
        <v>8</v>
      </c>
      <c r="B16" s="14" t="str">
        <f>IF(ISBLANK(InputData!C16)," ",InputData!B16)</f>
        <v xml:space="preserve"> </v>
      </c>
      <c r="C16" s="67" t="str">
        <f>IF(ISBLANK(InputData!C16)," ",InputData!C16)</f>
        <v xml:space="preserve"> </v>
      </c>
      <c r="D16" s="67"/>
      <c r="E16" s="68"/>
      <c r="F16" s="71" t="str">
        <f>IF(ISBLANK(InputData!C16)," ",InputData!G16*InputData!I16)</f>
        <v xml:space="preserve"> </v>
      </c>
      <c r="G16" s="72"/>
      <c r="H16" s="67" t="str">
        <f>IF(ISBLANK(InputData!C16)," ",InputData!T16)</f>
        <v xml:space="preserve"> </v>
      </c>
      <c r="I16" s="68"/>
      <c r="J16" s="81" t="str">
        <f>IF(ISBLANK(InputData!C16)," ",InputData!X16)</f>
        <v xml:space="preserve"> </v>
      </c>
      <c r="K16" s="81"/>
      <c r="L16" s="82"/>
      <c r="M16" s="85" t="str">
        <f>IF(ISBLANK(InputData!C16)," ",InputData!Z16)</f>
        <v xml:space="preserve"> </v>
      </c>
      <c r="N16" s="85"/>
      <c r="O16" s="86"/>
    </row>
    <row r="17" spans="1:15" s="1" customFormat="1" ht="24.95" customHeight="1" x14ac:dyDescent="0.25">
      <c r="A17" s="1">
        <v>9</v>
      </c>
      <c r="B17" s="14" t="str">
        <f>IF(ISBLANK(InputData!C17)," ",InputData!B17)</f>
        <v xml:space="preserve"> </v>
      </c>
      <c r="C17" s="67" t="str">
        <f>IF(ISBLANK(InputData!C17)," ",InputData!C17)</f>
        <v xml:space="preserve"> </v>
      </c>
      <c r="D17" s="67"/>
      <c r="E17" s="68"/>
      <c r="F17" s="71" t="str">
        <f>IF(ISBLANK(InputData!C17)," ",InputData!G17*InputData!I17)</f>
        <v xml:space="preserve"> </v>
      </c>
      <c r="G17" s="72"/>
      <c r="H17" s="67" t="str">
        <f>IF(ISBLANK(InputData!C17)," ",InputData!T17)</f>
        <v xml:space="preserve"> </v>
      </c>
      <c r="I17" s="68"/>
      <c r="J17" s="81" t="str">
        <f>IF(ISBLANK(InputData!C17)," ",InputData!X17)</f>
        <v xml:space="preserve"> </v>
      </c>
      <c r="K17" s="81"/>
      <c r="L17" s="82"/>
      <c r="M17" s="85" t="str">
        <f>IF(ISBLANK(InputData!C17)," ",InputData!Z17)</f>
        <v xml:space="preserve"> </v>
      </c>
      <c r="N17" s="85"/>
      <c r="O17" s="86"/>
    </row>
    <row r="18" spans="1:15" s="1" customFormat="1" ht="24.95" customHeight="1" x14ac:dyDescent="0.25">
      <c r="A18" s="1">
        <v>10</v>
      </c>
      <c r="B18" s="14" t="str">
        <f>IF(ISBLANK(InputData!C18)," ",InputData!B18)</f>
        <v xml:space="preserve"> </v>
      </c>
      <c r="C18" s="67" t="str">
        <f>IF(ISBLANK(InputData!C18)," ",InputData!C18)</f>
        <v xml:space="preserve"> </v>
      </c>
      <c r="D18" s="67"/>
      <c r="E18" s="68"/>
      <c r="F18" s="71" t="str">
        <f>IF(ISBLANK(InputData!C18)," ",InputData!G18*InputData!I18)</f>
        <v xml:space="preserve"> </v>
      </c>
      <c r="G18" s="72"/>
      <c r="H18" s="67" t="str">
        <f>IF(ISBLANK(InputData!C18)," ",InputData!T18)</f>
        <v xml:space="preserve"> </v>
      </c>
      <c r="I18" s="68"/>
      <c r="J18" s="81" t="str">
        <f>IF(ISBLANK(InputData!C18)," ",InputData!X18)</f>
        <v xml:space="preserve"> </v>
      </c>
      <c r="K18" s="81"/>
      <c r="L18" s="82"/>
      <c r="M18" s="85" t="str">
        <f>IF(ISBLANK(InputData!C18)," ",InputData!Z18)</f>
        <v xml:space="preserve"> </v>
      </c>
      <c r="N18" s="85"/>
      <c r="O18" s="86"/>
    </row>
    <row r="19" spans="1:15" s="1" customFormat="1" ht="24.95" customHeight="1" x14ac:dyDescent="0.25">
      <c r="A19" s="1">
        <v>11</v>
      </c>
      <c r="B19" s="14" t="str">
        <f>IF(ISBLANK(InputData!C19)," ",InputData!B19)</f>
        <v xml:space="preserve"> </v>
      </c>
      <c r="C19" s="67" t="str">
        <f>IF(ISBLANK(InputData!C19)," ",InputData!C19)</f>
        <v xml:space="preserve"> </v>
      </c>
      <c r="D19" s="67"/>
      <c r="E19" s="68"/>
      <c r="F19" s="71" t="str">
        <f>IF(ISBLANK(InputData!C19)," ",InputData!G19*InputData!I19)</f>
        <v xml:space="preserve"> </v>
      </c>
      <c r="G19" s="72"/>
      <c r="H19" s="67" t="str">
        <f>IF(ISBLANK(InputData!C19)," ",InputData!T19)</f>
        <v xml:space="preserve"> </v>
      </c>
      <c r="I19" s="68"/>
      <c r="J19" s="81" t="str">
        <f>IF(ISBLANK(InputData!C19)," ",InputData!X19)</f>
        <v xml:space="preserve"> </v>
      </c>
      <c r="K19" s="81"/>
      <c r="L19" s="82"/>
      <c r="M19" s="85" t="str">
        <f>IF(ISBLANK(InputData!C19)," ",InputData!Z19)</f>
        <v xml:space="preserve"> </v>
      </c>
      <c r="N19" s="85"/>
      <c r="O19" s="86"/>
    </row>
    <row r="20" spans="1:15" s="1" customFormat="1" ht="24.95" customHeight="1" x14ac:dyDescent="0.25">
      <c r="A20" s="1">
        <v>12</v>
      </c>
      <c r="B20" s="14" t="str">
        <f>IF(ISBLANK(InputData!C20)," ",InputData!B20)</f>
        <v xml:space="preserve"> </v>
      </c>
      <c r="C20" s="67" t="str">
        <f>IF(ISBLANK(InputData!C20)," ",InputData!C20)</f>
        <v xml:space="preserve"> </v>
      </c>
      <c r="D20" s="67"/>
      <c r="E20" s="68"/>
      <c r="F20" s="71" t="str">
        <f>IF(ISBLANK(InputData!C20)," ",InputData!G20*InputData!I20)</f>
        <v xml:space="preserve"> </v>
      </c>
      <c r="G20" s="72"/>
      <c r="H20" s="67" t="str">
        <f>IF(ISBLANK(InputData!C20)," ",InputData!T20)</f>
        <v xml:space="preserve"> </v>
      </c>
      <c r="I20" s="68"/>
      <c r="J20" s="81" t="str">
        <f>IF(ISBLANK(InputData!C20)," ",InputData!X20)</f>
        <v xml:space="preserve"> </v>
      </c>
      <c r="K20" s="81"/>
      <c r="L20" s="82"/>
      <c r="M20" s="85" t="str">
        <f>IF(ISBLANK(InputData!C20)," ",InputData!Z20)</f>
        <v xml:space="preserve"> </v>
      </c>
      <c r="N20" s="85"/>
      <c r="O20" s="86"/>
    </row>
    <row r="21" spans="1:15" s="1" customFormat="1" ht="24.95" customHeight="1" x14ac:dyDescent="0.25">
      <c r="A21" s="1">
        <v>13</v>
      </c>
      <c r="B21" s="14" t="str">
        <f>IF(ISBLANK(InputData!C21)," ",InputData!B21)</f>
        <v xml:space="preserve"> </v>
      </c>
      <c r="C21" s="67" t="str">
        <f>IF(ISBLANK(InputData!C21)," ",InputData!C21)</f>
        <v xml:space="preserve"> </v>
      </c>
      <c r="D21" s="67"/>
      <c r="E21" s="68"/>
      <c r="F21" s="71" t="str">
        <f>IF(ISBLANK(InputData!C21)," ",InputData!G21*InputData!I21)</f>
        <v xml:space="preserve"> </v>
      </c>
      <c r="G21" s="72"/>
      <c r="H21" s="67" t="str">
        <f>IF(ISBLANK(InputData!C21)," ",InputData!T21)</f>
        <v xml:space="preserve"> </v>
      </c>
      <c r="I21" s="68"/>
      <c r="J21" s="81" t="str">
        <f>IF(ISBLANK(InputData!C21)," ",InputData!X21)</f>
        <v xml:space="preserve"> </v>
      </c>
      <c r="K21" s="81"/>
      <c r="L21" s="82"/>
      <c r="M21" s="85" t="str">
        <f>IF(ISBLANK(InputData!C21)," ",InputData!Z21)</f>
        <v xml:space="preserve"> </v>
      </c>
      <c r="N21" s="85"/>
      <c r="O21" s="86"/>
    </row>
    <row r="22" spans="1:15" s="1" customFormat="1" ht="24.95" customHeight="1" x14ac:dyDescent="0.25">
      <c r="A22" s="1">
        <v>14</v>
      </c>
      <c r="B22" s="14" t="str">
        <f>IF(ISBLANK(InputData!C22)," ",InputData!B22)</f>
        <v xml:space="preserve"> </v>
      </c>
      <c r="C22" s="67" t="str">
        <f>IF(ISBLANK(InputData!C22)," ",InputData!C22)</f>
        <v xml:space="preserve"> </v>
      </c>
      <c r="D22" s="67"/>
      <c r="E22" s="68"/>
      <c r="F22" s="71" t="str">
        <f>IF(ISBLANK(InputData!C22)," ",InputData!G22*InputData!I22)</f>
        <v xml:space="preserve"> </v>
      </c>
      <c r="G22" s="72"/>
      <c r="H22" s="67" t="str">
        <f>IF(ISBLANK(InputData!C22)," ",InputData!T22)</f>
        <v xml:space="preserve"> </v>
      </c>
      <c r="I22" s="68"/>
      <c r="J22" s="81" t="str">
        <f>IF(ISBLANK(InputData!C22)," ",InputData!X22)</f>
        <v xml:space="preserve"> </v>
      </c>
      <c r="K22" s="81"/>
      <c r="L22" s="82"/>
      <c r="M22" s="85" t="str">
        <f>IF(ISBLANK(InputData!C22)," ",InputData!Z22)</f>
        <v xml:space="preserve"> </v>
      </c>
      <c r="N22" s="85"/>
      <c r="O22" s="86"/>
    </row>
    <row r="23" spans="1:15" s="1" customFormat="1" ht="24.95" customHeight="1" x14ac:dyDescent="0.25">
      <c r="A23" s="1">
        <v>15</v>
      </c>
      <c r="B23" s="14" t="str">
        <f>IF(ISBLANK(InputData!C23)," ",InputData!B23)</f>
        <v xml:space="preserve"> </v>
      </c>
      <c r="C23" s="67" t="str">
        <f>IF(ISBLANK(InputData!C23)," ",InputData!C23)</f>
        <v xml:space="preserve"> </v>
      </c>
      <c r="D23" s="67"/>
      <c r="E23" s="68"/>
      <c r="F23" s="71" t="str">
        <f>IF(ISBLANK(InputData!C23)," ",InputData!G23*InputData!I23)</f>
        <v xml:space="preserve"> </v>
      </c>
      <c r="G23" s="72"/>
      <c r="H23" s="67" t="str">
        <f>IF(ISBLANK(InputData!C23)," ",InputData!T23)</f>
        <v xml:space="preserve"> </v>
      </c>
      <c r="I23" s="68"/>
      <c r="J23" s="81" t="str">
        <f>IF(ISBLANK(InputData!C23)," ",InputData!X23)</f>
        <v xml:space="preserve"> </v>
      </c>
      <c r="K23" s="81"/>
      <c r="L23" s="82"/>
      <c r="M23" s="85" t="str">
        <f>IF(ISBLANK(InputData!C23)," ",InputData!Z23)</f>
        <v xml:space="preserve"> </v>
      </c>
      <c r="N23" s="85"/>
      <c r="O23" s="86"/>
    </row>
    <row r="24" spans="1:15" s="1" customFormat="1" ht="24.95" customHeight="1" x14ac:dyDescent="0.25">
      <c r="A24" s="1">
        <v>16</v>
      </c>
      <c r="B24" s="14" t="str">
        <f>IF(ISBLANK(InputData!C24)," ",InputData!B24)</f>
        <v xml:space="preserve"> </v>
      </c>
      <c r="C24" s="67" t="str">
        <f>IF(ISBLANK(InputData!C24)," ",InputData!C24)</f>
        <v xml:space="preserve"> </v>
      </c>
      <c r="D24" s="67"/>
      <c r="E24" s="68"/>
      <c r="F24" s="71" t="str">
        <f>IF(ISBLANK(InputData!C24)," ",InputData!G24*InputData!I24)</f>
        <v xml:space="preserve"> </v>
      </c>
      <c r="G24" s="72"/>
      <c r="H24" s="67" t="str">
        <f>IF(ISBLANK(InputData!C24)," ",InputData!T24)</f>
        <v xml:space="preserve"> </v>
      </c>
      <c r="I24" s="68"/>
      <c r="J24" s="81" t="str">
        <f>IF(ISBLANK(InputData!C24)," ",InputData!X24)</f>
        <v xml:space="preserve"> </v>
      </c>
      <c r="K24" s="81"/>
      <c r="L24" s="82"/>
      <c r="M24" s="85" t="str">
        <f>IF(ISBLANK(InputData!C24)," ",InputData!Z24)</f>
        <v xml:space="preserve"> </v>
      </c>
      <c r="N24" s="85"/>
      <c r="O24" s="86"/>
    </row>
    <row r="25" spans="1:15" s="1" customFormat="1" ht="24.95" customHeight="1" x14ac:dyDescent="0.25">
      <c r="A25" s="1">
        <v>17</v>
      </c>
      <c r="B25" s="14" t="str">
        <f>IF(ISBLANK(InputData!C25)," ",InputData!B25)</f>
        <v xml:space="preserve"> </v>
      </c>
      <c r="C25" s="67" t="str">
        <f>IF(ISBLANK(InputData!C25)," ",InputData!C25)</f>
        <v xml:space="preserve"> </v>
      </c>
      <c r="D25" s="67"/>
      <c r="E25" s="68"/>
      <c r="F25" s="71" t="str">
        <f>IF(ISBLANK(InputData!C25)," ",InputData!G25*InputData!I25)</f>
        <v xml:space="preserve"> </v>
      </c>
      <c r="G25" s="72"/>
      <c r="H25" s="67" t="str">
        <f>IF(ISBLANK(InputData!C25)," ",InputData!T25)</f>
        <v xml:space="preserve"> </v>
      </c>
      <c r="I25" s="68"/>
      <c r="J25" s="81" t="str">
        <f>IF(ISBLANK(InputData!C25)," ",InputData!X25)</f>
        <v xml:space="preserve"> </v>
      </c>
      <c r="K25" s="81"/>
      <c r="L25" s="82"/>
      <c r="M25" s="85" t="str">
        <f>IF(ISBLANK(InputData!C25)," ",InputData!Z25)</f>
        <v xml:space="preserve"> </v>
      </c>
      <c r="N25" s="85"/>
      <c r="O25" s="86"/>
    </row>
    <row r="26" spans="1:15" s="1" customFormat="1" ht="24.95" customHeight="1" x14ac:dyDescent="0.25">
      <c r="A26" s="1">
        <v>18</v>
      </c>
      <c r="B26" s="14" t="str">
        <f>IF(ISBLANK(InputData!C26)," ",InputData!B26)</f>
        <v xml:space="preserve"> </v>
      </c>
      <c r="C26" s="67" t="str">
        <f>IF(ISBLANK(InputData!C26)," ",InputData!C26)</f>
        <v xml:space="preserve"> </v>
      </c>
      <c r="D26" s="67"/>
      <c r="E26" s="68"/>
      <c r="F26" s="71" t="str">
        <f>IF(ISBLANK(InputData!C26)," ",InputData!G26*InputData!I26)</f>
        <v xml:space="preserve"> </v>
      </c>
      <c r="G26" s="72"/>
      <c r="H26" s="67" t="str">
        <f>IF(ISBLANK(InputData!C26)," ",InputData!T26)</f>
        <v xml:space="preserve"> </v>
      </c>
      <c r="I26" s="68"/>
      <c r="J26" s="81" t="str">
        <f>IF(ISBLANK(InputData!C26)," ",InputData!X26)</f>
        <v xml:space="preserve"> </v>
      </c>
      <c r="K26" s="81"/>
      <c r="L26" s="82"/>
      <c r="M26" s="85" t="str">
        <f>IF(ISBLANK(InputData!C26)," ",InputData!Z26)</f>
        <v xml:space="preserve"> </v>
      </c>
      <c r="N26" s="85"/>
      <c r="O26" s="86"/>
    </row>
    <row r="27" spans="1:15" s="1" customFormat="1" ht="24.95" customHeight="1" x14ac:dyDescent="0.25">
      <c r="A27" s="1">
        <v>19</v>
      </c>
      <c r="B27" s="14" t="str">
        <f>IF(ISBLANK(InputData!C27)," ",InputData!B27)</f>
        <v xml:space="preserve"> </v>
      </c>
      <c r="C27" s="67" t="str">
        <f>IF(ISBLANK(InputData!C27)," ",InputData!C27)</f>
        <v xml:space="preserve"> </v>
      </c>
      <c r="D27" s="67"/>
      <c r="E27" s="68"/>
      <c r="F27" s="71" t="str">
        <f>IF(ISBLANK(InputData!C27)," ",InputData!G27*InputData!I27)</f>
        <v xml:space="preserve"> </v>
      </c>
      <c r="G27" s="72"/>
      <c r="H27" s="67" t="str">
        <f>IF(ISBLANK(InputData!C27)," ",InputData!T27)</f>
        <v xml:space="preserve"> </v>
      </c>
      <c r="I27" s="68"/>
      <c r="J27" s="81" t="str">
        <f>IF(ISBLANK(InputData!C27)," ",InputData!X27)</f>
        <v xml:space="preserve"> </v>
      </c>
      <c r="K27" s="81"/>
      <c r="L27" s="82"/>
      <c r="M27" s="85" t="str">
        <f>IF(ISBLANK(InputData!C27)," ",InputData!Z27)</f>
        <v xml:space="preserve"> </v>
      </c>
      <c r="N27" s="85"/>
      <c r="O27" s="86"/>
    </row>
    <row r="28" spans="1:15" s="1" customFormat="1" ht="24.95" customHeight="1" x14ac:dyDescent="0.25">
      <c r="A28" s="1">
        <v>20</v>
      </c>
      <c r="B28" s="6" t="str">
        <f>IF(ISBLANK(InputData!C28)," ",InputData!B28)</f>
        <v xml:space="preserve"> </v>
      </c>
      <c r="C28" s="87" t="str">
        <f>IF(ISBLANK(InputData!C28)," ",InputData!C28)</f>
        <v xml:space="preserve"> </v>
      </c>
      <c r="D28" s="87"/>
      <c r="E28" s="88"/>
      <c r="F28" s="92" t="str">
        <f>IF(ISBLANK(InputData!C28)," ",InputData!G28*InputData!I28)</f>
        <v xml:space="preserve"> </v>
      </c>
      <c r="G28" s="93"/>
      <c r="H28" s="87" t="str">
        <f>IF(ISBLANK(InputData!C28)," ",InputData!T28)</f>
        <v xml:space="preserve"> </v>
      </c>
      <c r="I28" s="88"/>
      <c r="J28" s="96" t="str">
        <f>IF(ISBLANK(InputData!C28)," ",InputData!X28)</f>
        <v xml:space="preserve"> </v>
      </c>
      <c r="K28" s="96"/>
      <c r="L28" s="97"/>
      <c r="M28" s="101" t="str">
        <f>IF(ISBLANK(InputData!C28)," ",InputData!Z28)</f>
        <v xml:space="preserve"> </v>
      </c>
      <c r="N28" s="101"/>
      <c r="O28" s="102"/>
    </row>
    <row r="29" spans="1:15" ht="24.95" customHeight="1" x14ac:dyDescent="0.3">
      <c r="B29" s="3"/>
      <c r="C29" s="3"/>
      <c r="D29" s="3"/>
      <c r="E29" s="3"/>
      <c r="F29" s="99" t="s">
        <v>31</v>
      </c>
      <c r="G29" s="99"/>
      <c r="H29" s="99"/>
      <c r="I29" s="99"/>
      <c r="J29" s="99"/>
      <c r="K29" s="99"/>
      <c r="L29" s="100"/>
      <c r="M29" s="103">
        <f>SUM(M9:O28)</f>
        <v>730080</v>
      </c>
      <c r="N29" s="103"/>
      <c r="O29" s="103"/>
    </row>
    <row r="30" spans="1:15" ht="24.95" customHeight="1" x14ac:dyDescent="0.25">
      <c r="B30" s="7"/>
      <c r="C30" s="7"/>
      <c r="D30" s="7"/>
      <c r="E30" s="7"/>
      <c r="F30" s="89"/>
      <c r="G30" s="89"/>
      <c r="H30" s="7"/>
      <c r="I30" s="7"/>
      <c r="J30" s="7"/>
      <c r="K30" s="7"/>
      <c r="L30" s="7"/>
      <c r="M30" s="7"/>
      <c r="N30" s="7"/>
      <c r="O30" s="7"/>
    </row>
    <row r="31" spans="1:15" x14ac:dyDescent="0.25">
      <c r="B31" s="7"/>
      <c r="C31" s="7"/>
      <c r="D31" s="7"/>
      <c r="E31" s="7"/>
      <c r="F31" s="89"/>
      <c r="G31" s="89"/>
      <c r="H31" s="7"/>
      <c r="I31" s="7"/>
      <c r="J31" s="7"/>
      <c r="K31" s="7"/>
      <c r="L31" s="7"/>
      <c r="M31" s="7"/>
      <c r="N31" s="7"/>
      <c r="O31" s="7"/>
    </row>
    <row r="32" spans="1:15" x14ac:dyDescent="0.25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2:15" x14ac:dyDescent="0.25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2:15" x14ac:dyDescent="0.2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2:15" x14ac:dyDescent="0.25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</sheetData>
  <sheetProtection algorithmName="SHA-512" hashValue="lfsxd6Ld4HDZKYTyleUFqrsdyGnIWn5lUi+plDI3v1JgOEIF9uUQkebvojKes39zF0dUhtlTNy/L+oTKHsmF/w==" saltValue="aLUzTAbzFdow9plLYqRNsg==" spinCount="100000" sheet="1" objects="1" scenarios="1"/>
  <mergeCells count="120">
    <mergeCell ref="B1:O3"/>
    <mergeCell ref="F29:L29"/>
    <mergeCell ref="M26:O26"/>
    <mergeCell ref="M27:O27"/>
    <mergeCell ref="M28:O28"/>
    <mergeCell ref="M29:O29"/>
    <mergeCell ref="I6:K6"/>
    <mergeCell ref="M20:O20"/>
    <mergeCell ref="M21:O21"/>
    <mergeCell ref="M22:O22"/>
    <mergeCell ref="M23:O23"/>
    <mergeCell ref="M24:O24"/>
    <mergeCell ref="M25:O25"/>
    <mergeCell ref="M14:O14"/>
    <mergeCell ref="M15:O15"/>
    <mergeCell ref="M16:O16"/>
    <mergeCell ref="M17:O17"/>
    <mergeCell ref="M18:O18"/>
    <mergeCell ref="M19:O19"/>
    <mergeCell ref="J24:L24"/>
    <mergeCell ref="J25:L25"/>
    <mergeCell ref="J26:L26"/>
    <mergeCell ref="M11:O11"/>
    <mergeCell ref="M12:O12"/>
    <mergeCell ref="M13:O13"/>
    <mergeCell ref="J18:L18"/>
    <mergeCell ref="J19:L19"/>
    <mergeCell ref="J20:L20"/>
    <mergeCell ref="J21:L21"/>
    <mergeCell ref="J22:L22"/>
    <mergeCell ref="J23:L23"/>
    <mergeCell ref="J11:L11"/>
    <mergeCell ref="J12:L12"/>
    <mergeCell ref="J13:L13"/>
    <mergeCell ref="H28:I28"/>
    <mergeCell ref="B7:B8"/>
    <mergeCell ref="C7:E8"/>
    <mergeCell ref="F7:G8"/>
    <mergeCell ref="H7:I8"/>
    <mergeCell ref="J7:L8"/>
    <mergeCell ref="J14:L14"/>
    <mergeCell ref="J15:L15"/>
    <mergeCell ref="J16:L16"/>
    <mergeCell ref="J17:L17"/>
    <mergeCell ref="H22:I22"/>
    <mergeCell ref="H23:I23"/>
    <mergeCell ref="H24:I24"/>
    <mergeCell ref="H25:I25"/>
    <mergeCell ref="H26:I26"/>
    <mergeCell ref="H27:I27"/>
    <mergeCell ref="H16:I16"/>
    <mergeCell ref="H17:I17"/>
    <mergeCell ref="J27:L27"/>
    <mergeCell ref="J28:L28"/>
    <mergeCell ref="H18:I18"/>
    <mergeCell ref="H19:I19"/>
    <mergeCell ref="H20:I20"/>
    <mergeCell ref="H21:I21"/>
    <mergeCell ref="F30:G30"/>
    <mergeCell ref="F31:G31"/>
    <mergeCell ref="H9:I9"/>
    <mergeCell ref="H10:I10"/>
    <mergeCell ref="H11:I11"/>
    <mergeCell ref="H12:I12"/>
    <mergeCell ref="H13:I13"/>
    <mergeCell ref="H14:I14"/>
    <mergeCell ref="H15:I15"/>
    <mergeCell ref="F23:G23"/>
    <mergeCell ref="F24:G24"/>
    <mergeCell ref="F25:G25"/>
    <mergeCell ref="F26:G26"/>
    <mergeCell ref="F27:G27"/>
    <mergeCell ref="F28:G28"/>
    <mergeCell ref="F17:G17"/>
    <mergeCell ref="F18:G18"/>
    <mergeCell ref="F19:G19"/>
    <mergeCell ref="F20:G20"/>
    <mergeCell ref="F21:G21"/>
    <mergeCell ref="F22:G22"/>
    <mergeCell ref="F11:G11"/>
    <mergeCell ref="F12:G12"/>
    <mergeCell ref="F13:G13"/>
    <mergeCell ref="F14:G14"/>
    <mergeCell ref="F15:G15"/>
    <mergeCell ref="F16:G16"/>
    <mergeCell ref="C23:E23"/>
    <mergeCell ref="C24:E24"/>
    <mergeCell ref="C11:E11"/>
    <mergeCell ref="C12:E12"/>
    <mergeCell ref="C13:E13"/>
    <mergeCell ref="C14:E14"/>
    <mergeCell ref="C15:E15"/>
    <mergeCell ref="C16:E16"/>
    <mergeCell ref="C25:E25"/>
    <mergeCell ref="C26:E26"/>
    <mergeCell ref="C27:E27"/>
    <mergeCell ref="C28:E28"/>
    <mergeCell ref="C17:E17"/>
    <mergeCell ref="C18:E18"/>
    <mergeCell ref="C19:E19"/>
    <mergeCell ref="C20:E20"/>
    <mergeCell ref="C21:E21"/>
    <mergeCell ref="C22:E22"/>
    <mergeCell ref="N4:O4"/>
    <mergeCell ref="J4:M4"/>
    <mergeCell ref="E5:I5"/>
    <mergeCell ref="B4:C4"/>
    <mergeCell ref="B6:C6"/>
    <mergeCell ref="E6:G6"/>
    <mergeCell ref="C9:E9"/>
    <mergeCell ref="C10:E10"/>
    <mergeCell ref="F9:G9"/>
    <mergeCell ref="F10:G10"/>
    <mergeCell ref="E4:H4"/>
    <mergeCell ref="B5:C5"/>
    <mergeCell ref="M7:O8"/>
    <mergeCell ref="J9:L9"/>
    <mergeCell ref="J10:L10"/>
    <mergeCell ref="M9:O9"/>
    <mergeCell ref="M10:O10"/>
  </mergeCells>
  <pageMargins left="0.70866141732283472" right="0.19685039370078741" top="0.31496062992125984" bottom="0.74803149606299213" header="0.31496062992125984" footer="0.19685039370078741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InputData</vt:lpstr>
      <vt:lpstr>Referensi</vt:lpstr>
      <vt:lpstr>Print</vt:lpstr>
      <vt:lpstr>Print!Print_Area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Rudi</dc:creator>
  <cp:lastModifiedBy>Rudi</cp:lastModifiedBy>
  <cp:lastPrinted>2020-07-05T09:34:33Z</cp:lastPrinted>
  <dcterms:created xsi:type="dcterms:W3CDTF">2020-07-04T05:16:49Z</dcterms:created>
  <dcterms:modified xsi:type="dcterms:W3CDTF">2020-07-05T09:34:53Z</dcterms:modified>
</cp:coreProperties>
</file>